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workbookProtection workbookPassword="CC53" lockStructure="1"/>
  <bookViews>
    <workbookView xWindow="-105" yWindow="-105" windowWidth="23265" windowHeight="12465" tabRatio="930" activeTab="1"/>
  </bookViews>
  <sheets>
    <sheet name="Титул" sheetId="1" r:id="rId1"/>
    <sheet name="Прил_ПР_Минобрнауки" sheetId="2" r:id="rId2"/>
    <sheet name="Прил_ПР_Минцифра" sheetId="3" r:id="rId3"/>
    <sheet name="Прил_ПР_Расчет" sheetId="4" r:id="rId4"/>
    <sheet name="Прил_ПЭ_Базовая часть" sheetId="5" r:id="rId5"/>
    <sheet name="Прил_ПЭ_Базовая часть_Расчет" sheetId="6" r:id="rId6"/>
    <sheet name="Прил_5_1_ПЭ_Спецчасть_ИЛ" sheetId="7" r:id="rId7"/>
    <sheet name="Прил_5_1_ПЭ_Спецчасть_ИЛ_Расчет" sheetId="8" r:id="rId8"/>
    <sheet name="Прил_5_2_ПЭ_Спецчасть_ТиОЛ" sheetId="9" r:id="rId9"/>
    <sheet name="Прил_5_2_ПСпецчасть_ТиОЛ_Расчет" sheetId="10" r:id="rId10"/>
  </sheets>
  <definedNames>
    <definedName name="_xlnm.Print_Area" localSheetId="5">'Прил_ПЭ_Базовая часть_Расчет'!$A$1:$R$24</definedName>
    <definedName name="_xlnm.Print_Area" localSheetId="0">Титул!$A$1:$FE$22</definedName>
  </definedNames>
  <calcPr calcId="144525"/>
</workbook>
</file>

<file path=xl/calcChain.xml><?xml version="1.0" encoding="utf-8"?>
<calcChain xmlns="http://schemas.openxmlformats.org/spreadsheetml/2006/main">
  <c r="I53" i="10" l="1"/>
  <c r="H53" i="10"/>
  <c r="G53" i="10"/>
  <c r="I52" i="10"/>
  <c r="H52" i="10"/>
  <c r="H50" i="10" s="1"/>
  <c r="D22" i="9" s="1"/>
  <c r="G52" i="10"/>
  <c r="G50" i="10"/>
  <c r="Q49" i="10"/>
  <c r="P49" i="10"/>
  <c r="O49" i="10"/>
  <c r="N49" i="10"/>
  <c r="M49" i="10"/>
  <c r="L49" i="10"/>
  <c r="K49" i="10"/>
  <c r="J49" i="10"/>
  <c r="I49" i="10"/>
  <c r="H49" i="10"/>
  <c r="G49" i="10"/>
  <c r="F49" i="10"/>
  <c r="E49" i="10"/>
  <c r="Q48" i="10"/>
  <c r="P48" i="10"/>
  <c r="O48" i="10"/>
  <c r="N48" i="10"/>
  <c r="M48" i="10"/>
  <c r="L48" i="10"/>
  <c r="K48" i="10"/>
  <c r="J48" i="10"/>
  <c r="I48" i="10"/>
  <c r="H48" i="10"/>
  <c r="G48" i="10"/>
  <c r="F48" i="10"/>
  <c r="E48" i="10"/>
  <c r="Q47" i="10"/>
  <c r="P47" i="10"/>
  <c r="O47" i="10"/>
  <c r="N47" i="10"/>
  <c r="M47" i="10"/>
  <c r="L47" i="10"/>
  <c r="K47" i="10"/>
  <c r="J47" i="10"/>
  <c r="I47" i="10"/>
  <c r="H47" i="10"/>
  <c r="G47" i="10"/>
  <c r="F47" i="10"/>
  <c r="E47" i="10"/>
  <c r="I46" i="10"/>
  <c r="H46" i="10"/>
  <c r="I45" i="10"/>
  <c r="H45" i="10"/>
  <c r="I44" i="10"/>
  <c r="H44" i="10"/>
  <c r="H38" i="10" s="1"/>
  <c r="D21" i="9" s="1"/>
  <c r="Q33" i="10"/>
  <c r="P33" i="10"/>
  <c r="O33" i="10"/>
  <c r="N33" i="10"/>
  <c r="M33" i="10"/>
  <c r="L33" i="10"/>
  <c r="K33" i="10"/>
  <c r="J33" i="10"/>
  <c r="I33" i="10"/>
  <c r="E20" i="9" s="1"/>
  <c r="H33" i="10"/>
  <c r="G33" i="10"/>
  <c r="F33" i="10"/>
  <c r="E33" i="10"/>
  <c r="Q29" i="10"/>
  <c r="Q46" i="10" s="1"/>
  <c r="P29" i="10"/>
  <c r="P46" i="10" s="1"/>
  <c r="O29" i="10"/>
  <c r="O46" i="10" s="1"/>
  <c r="N29" i="10"/>
  <c r="N46" i="10" s="1"/>
  <c r="M29" i="10"/>
  <c r="M46" i="10" s="1"/>
  <c r="L29" i="10"/>
  <c r="L46" i="10" s="1"/>
  <c r="K29" i="10"/>
  <c r="K46" i="10" s="1"/>
  <c r="J29" i="10"/>
  <c r="J46" i="10" s="1"/>
  <c r="I29" i="10"/>
  <c r="H29" i="10"/>
  <c r="G29" i="10"/>
  <c r="G46" i="10" s="1"/>
  <c r="F29" i="10"/>
  <c r="F46" i="10" s="1"/>
  <c r="E29" i="10"/>
  <c r="E46" i="10" s="1"/>
  <c r="Q28" i="10"/>
  <c r="Q45" i="10" s="1"/>
  <c r="P28" i="10"/>
  <c r="P45" i="10" s="1"/>
  <c r="O28" i="10"/>
  <c r="O45" i="10" s="1"/>
  <c r="N28" i="10"/>
  <c r="N24" i="10" s="1"/>
  <c r="M28" i="10"/>
  <c r="M45" i="10" s="1"/>
  <c r="L28" i="10"/>
  <c r="L45" i="10" s="1"/>
  <c r="K28" i="10"/>
  <c r="K45" i="10" s="1"/>
  <c r="J28" i="10"/>
  <c r="J24" i="10" s="1"/>
  <c r="I28" i="10"/>
  <c r="H28" i="10"/>
  <c r="G28" i="10"/>
  <c r="G45" i="10" s="1"/>
  <c r="F28" i="10"/>
  <c r="F24" i="10" s="1"/>
  <c r="E28" i="10"/>
  <c r="E45" i="10" s="1"/>
  <c r="Q27" i="10"/>
  <c r="Q44" i="10" s="1"/>
  <c r="Q38" i="10" s="1"/>
  <c r="P27" i="10"/>
  <c r="P44" i="10" s="1"/>
  <c r="P38" i="10" s="1"/>
  <c r="O27" i="10"/>
  <c r="O24" i="10" s="1"/>
  <c r="N27" i="10"/>
  <c r="N44" i="10" s="1"/>
  <c r="M27" i="10"/>
  <c r="M44" i="10" s="1"/>
  <c r="M38" i="10" s="1"/>
  <c r="L27" i="10"/>
  <c r="L44" i="10" s="1"/>
  <c r="L38" i="10" s="1"/>
  <c r="K27" i="10"/>
  <c r="K24" i="10" s="1"/>
  <c r="J27" i="10"/>
  <c r="J44" i="10" s="1"/>
  <c r="I27" i="10"/>
  <c r="H27" i="10"/>
  <c r="G27" i="10"/>
  <c r="G24" i="10" s="1"/>
  <c r="F27" i="10"/>
  <c r="F44" i="10" s="1"/>
  <c r="E27" i="10"/>
  <c r="E44" i="10" s="1"/>
  <c r="E38" i="10" s="1"/>
  <c r="Q24" i="10"/>
  <c r="P24" i="10"/>
  <c r="M24" i="10"/>
  <c r="L24" i="10"/>
  <c r="H24" i="10"/>
  <c r="D19" i="9" s="1"/>
  <c r="E24" i="10"/>
  <c r="Q23" i="10"/>
  <c r="Q15" i="10" s="1"/>
  <c r="P23" i="10"/>
  <c r="O23" i="10"/>
  <c r="N23" i="10"/>
  <c r="M23" i="10"/>
  <c r="M15" i="10" s="1"/>
  <c r="L23" i="10"/>
  <c r="K23" i="10"/>
  <c r="J23" i="10"/>
  <c r="I23" i="10"/>
  <c r="I15" i="10" s="1"/>
  <c r="E18" i="9" s="1"/>
  <c r="H23" i="10"/>
  <c r="G23" i="10"/>
  <c r="F23" i="10"/>
  <c r="E23" i="10"/>
  <c r="E15" i="10" s="1"/>
  <c r="Q22" i="10"/>
  <c r="P22" i="10"/>
  <c r="O22" i="10"/>
  <c r="N22" i="10"/>
  <c r="N15" i="10" s="1"/>
  <c r="M22" i="10"/>
  <c r="L22" i="10"/>
  <c r="K22" i="10"/>
  <c r="J22" i="10"/>
  <c r="J15" i="10" s="1"/>
  <c r="I22" i="10"/>
  <c r="H22" i="10"/>
  <c r="G22" i="10"/>
  <c r="F22" i="10"/>
  <c r="F15" i="10" s="1"/>
  <c r="E22" i="10"/>
  <c r="P15" i="10"/>
  <c r="O15" i="10"/>
  <c r="L15" i="10"/>
  <c r="K15" i="10"/>
  <c r="H15" i="10"/>
  <c r="G15" i="10"/>
  <c r="Q14" i="10"/>
  <c r="P14" i="10"/>
  <c r="P10" i="10" s="1"/>
  <c r="O14" i="10"/>
  <c r="N14" i="10"/>
  <c r="M14" i="10"/>
  <c r="L14" i="10"/>
  <c r="L10" i="10" s="1"/>
  <c r="K14" i="10"/>
  <c r="J14" i="10"/>
  <c r="I14" i="10"/>
  <c r="H14" i="10"/>
  <c r="H10" i="10" s="1"/>
  <c r="D17" i="9" s="1"/>
  <c r="G14" i="10"/>
  <c r="F14" i="10"/>
  <c r="E14" i="10"/>
  <c r="Q13" i="10"/>
  <c r="Q10" i="10" s="1"/>
  <c r="P13" i="10"/>
  <c r="O13" i="10"/>
  <c r="N13" i="10"/>
  <c r="M13" i="10"/>
  <c r="M10" i="10" s="1"/>
  <c r="L13" i="10"/>
  <c r="K13" i="10"/>
  <c r="J13" i="10"/>
  <c r="I13" i="10"/>
  <c r="H13" i="10"/>
  <c r="G13" i="10"/>
  <c r="F13" i="10"/>
  <c r="E13" i="10"/>
  <c r="E10" i="10" s="1"/>
  <c r="O10" i="10"/>
  <c r="N10" i="10"/>
  <c r="K10" i="10"/>
  <c r="J10" i="10"/>
  <c r="G10" i="10"/>
  <c r="F10" i="10"/>
  <c r="P9" i="10"/>
  <c r="L9" i="10"/>
  <c r="I9" i="10"/>
  <c r="H9" i="10"/>
  <c r="G9" i="10"/>
  <c r="G6" i="10" s="1"/>
  <c r="Q8" i="10"/>
  <c r="P8" i="10"/>
  <c r="P6" i="10" s="1"/>
  <c r="M8" i="10"/>
  <c r="L8" i="10"/>
  <c r="L6" i="10" s="1"/>
  <c r="I8" i="10"/>
  <c r="I6" i="10" s="1"/>
  <c r="E16" i="9" s="1"/>
  <c r="H8" i="10"/>
  <c r="H6" i="10" s="1"/>
  <c r="D16" i="9" s="1"/>
  <c r="G8" i="10"/>
  <c r="E8" i="10"/>
  <c r="Q5" i="10"/>
  <c r="Q53" i="10" s="1"/>
  <c r="P5" i="10"/>
  <c r="P53" i="10" s="1"/>
  <c r="O5" i="10"/>
  <c r="O53" i="10" s="1"/>
  <c r="N5" i="10"/>
  <c r="N9" i="10" s="1"/>
  <c r="M5" i="10"/>
  <c r="M53" i="10" s="1"/>
  <c r="L5" i="10"/>
  <c r="L53" i="10" s="1"/>
  <c r="K5" i="10"/>
  <c r="K53" i="10" s="1"/>
  <c r="J5" i="10"/>
  <c r="J9" i="10" s="1"/>
  <c r="I5" i="10"/>
  <c r="H5" i="10"/>
  <c r="F5" i="10"/>
  <c r="F9" i="10" s="1"/>
  <c r="E5" i="10"/>
  <c r="E53" i="10" s="1"/>
  <c r="Q4" i="10"/>
  <c r="Q52" i="10" s="1"/>
  <c r="Q50" i="10" s="1"/>
  <c r="P4" i="10"/>
  <c r="P52" i="10" s="1"/>
  <c r="P50" i="10" s="1"/>
  <c r="O4" i="10"/>
  <c r="O8" i="10" s="1"/>
  <c r="N4" i="10"/>
  <c r="N52" i="10" s="1"/>
  <c r="M4" i="10"/>
  <c r="M52" i="10" s="1"/>
  <c r="M50" i="10" s="1"/>
  <c r="L4" i="10"/>
  <c r="L52" i="10" s="1"/>
  <c r="L50" i="10" s="1"/>
  <c r="K4" i="10"/>
  <c r="K8" i="10" s="1"/>
  <c r="J4" i="10"/>
  <c r="J52" i="10" s="1"/>
  <c r="I4" i="10"/>
  <c r="H4" i="10"/>
  <c r="F4" i="10"/>
  <c r="F52" i="10" s="1"/>
  <c r="E4" i="10"/>
  <c r="E2" i="10" s="1"/>
  <c r="Q2" i="10"/>
  <c r="P2" i="10"/>
  <c r="O2" i="10"/>
  <c r="N2" i="10"/>
  <c r="M2" i="10"/>
  <c r="L2" i="10"/>
  <c r="K2" i="10"/>
  <c r="J2" i="10"/>
  <c r="I2" i="10"/>
  <c r="E15" i="9" s="1"/>
  <c r="H2" i="10"/>
  <c r="G2" i="10"/>
  <c r="D20" i="9"/>
  <c r="D18" i="9"/>
  <c r="D15" i="9"/>
  <c r="Q42" i="8"/>
  <c r="P42" i="8"/>
  <c r="O42" i="8"/>
  <c r="N42" i="8"/>
  <c r="M42" i="8"/>
  <c r="L42" i="8"/>
  <c r="K42" i="8"/>
  <c r="J42" i="8"/>
  <c r="I42" i="8"/>
  <c r="H42" i="8"/>
  <c r="G42" i="8"/>
  <c r="F42" i="8"/>
  <c r="E42" i="8"/>
  <c r="Q41" i="8"/>
  <c r="P41" i="8"/>
  <c r="O41" i="8"/>
  <c r="N41" i="8"/>
  <c r="M41" i="8"/>
  <c r="L41" i="8"/>
  <c r="K41" i="8"/>
  <c r="J41" i="8"/>
  <c r="I41" i="8"/>
  <c r="H41" i="8"/>
  <c r="G41" i="8"/>
  <c r="F41" i="8"/>
  <c r="E41" i="8"/>
  <c r="Q40" i="8"/>
  <c r="P40" i="8"/>
  <c r="O40" i="8"/>
  <c r="N40" i="8"/>
  <c r="M40" i="8"/>
  <c r="L40" i="8"/>
  <c r="K40" i="8"/>
  <c r="J40" i="8"/>
  <c r="I40" i="8"/>
  <c r="H40" i="8"/>
  <c r="G40" i="8"/>
  <c r="F40" i="8"/>
  <c r="E40" i="8"/>
  <c r="O39" i="8"/>
  <c r="O33" i="8" s="1"/>
  <c r="N39" i="8"/>
  <c r="N33" i="8" s="1"/>
  <c r="K39" i="8"/>
  <c r="K33" i="8" s="1"/>
  <c r="J39" i="8"/>
  <c r="J33" i="8" s="1"/>
  <c r="I39" i="8"/>
  <c r="H39" i="8"/>
  <c r="F39" i="8"/>
  <c r="F33" i="8" s="1"/>
  <c r="H33" i="8"/>
  <c r="Q29" i="8"/>
  <c r="Q39" i="8" s="1"/>
  <c r="Q33" i="8" s="1"/>
  <c r="P29" i="8"/>
  <c r="P39" i="8" s="1"/>
  <c r="P33" i="8" s="1"/>
  <c r="O29" i="8"/>
  <c r="N29" i="8"/>
  <c r="M29" i="8"/>
  <c r="M39" i="8" s="1"/>
  <c r="M33" i="8" s="1"/>
  <c r="L29" i="8"/>
  <c r="L39" i="8" s="1"/>
  <c r="L33" i="8" s="1"/>
  <c r="K29" i="8"/>
  <c r="J29" i="8"/>
  <c r="I29" i="8"/>
  <c r="G29" i="8"/>
  <c r="G26" i="8" s="1"/>
  <c r="F29" i="8"/>
  <c r="E29" i="8"/>
  <c r="E39" i="8" s="1"/>
  <c r="E33" i="8" s="1"/>
  <c r="Q28" i="8"/>
  <c r="P28" i="8"/>
  <c r="O28" i="8"/>
  <c r="N28" i="8"/>
  <c r="M28" i="8"/>
  <c r="L28" i="8"/>
  <c r="K28" i="8"/>
  <c r="J28" i="8"/>
  <c r="I28" i="8"/>
  <c r="G28" i="8"/>
  <c r="F28" i="8"/>
  <c r="E28" i="8"/>
  <c r="Q27" i="8"/>
  <c r="P27" i="8"/>
  <c r="O27" i="8"/>
  <c r="N27" i="8"/>
  <c r="M27" i="8"/>
  <c r="L27" i="8"/>
  <c r="K27" i="8"/>
  <c r="J27" i="8"/>
  <c r="I27" i="8"/>
  <c r="G27" i="8"/>
  <c r="F27" i="8"/>
  <c r="E27" i="8"/>
  <c r="Q26" i="8"/>
  <c r="P26" i="8"/>
  <c r="O26" i="8"/>
  <c r="N26" i="8"/>
  <c r="M26" i="8"/>
  <c r="L26" i="8"/>
  <c r="K26" i="8"/>
  <c r="J26" i="8"/>
  <c r="I26" i="8"/>
  <c r="E21" i="7" s="1"/>
  <c r="H26" i="8"/>
  <c r="F26" i="8"/>
  <c r="E26" i="8"/>
  <c r="N25" i="8"/>
  <c r="J25" i="8"/>
  <c r="I25" i="8"/>
  <c r="F25" i="8"/>
  <c r="O24" i="8"/>
  <c r="K24" i="8"/>
  <c r="I24" i="8"/>
  <c r="G24" i="8"/>
  <c r="G21" i="8"/>
  <c r="P20" i="8"/>
  <c r="L20" i="8"/>
  <c r="H20" i="8"/>
  <c r="G20" i="8"/>
  <c r="Q18" i="8"/>
  <c r="P18" i="8"/>
  <c r="O18" i="8"/>
  <c r="N18" i="8"/>
  <c r="M18" i="8"/>
  <c r="L18" i="8"/>
  <c r="K18" i="8"/>
  <c r="J18" i="8"/>
  <c r="H18" i="8"/>
  <c r="G18" i="8"/>
  <c r="G17" i="8" s="1"/>
  <c r="F18" i="8"/>
  <c r="E18" i="8"/>
  <c r="I17" i="8"/>
  <c r="Q14" i="8"/>
  <c r="P14" i="8"/>
  <c r="O14" i="8"/>
  <c r="N14" i="8"/>
  <c r="M14" i="8"/>
  <c r="L14" i="8"/>
  <c r="K14" i="8"/>
  <c r="J14" i="8"/>
  <c r="I14" i="8"/>
  <c r="E18" i="7" s="1"/>
  <c r="H14" i="8"/>
  <c r="G14" i="8"/>
  <c r="F14" i="8"/>
  <c r="E14" i="8"/>
  <c r="Q13" i="8"/>
  <c r="P13" i="8"/>
  <c r="O13" i="8"/>
  <c r="N13" i="8"/>
  <c r="N10" i="8" s="1"/>
  <c r="M13" i="8"/>
  <c r="L13" i="8"/>
  <c r="K13" i="8"/>
  <c r="J13" i="8"/>
  <c r="J10" i="8" s="1"/>
  <c r="I13" i="8"/>
  <c r="H13" i="8"/>
  <c r="G13" i="8"/>
  <c r="F13" i="8"/>
  <c r="E13" i="8"/>
  <c r="Q12" i="8"/>
  <c r="P12" i="8"/>
  <c r="O12" i="8"/>
  <c r="O10" i="8" s="1"/>
  <c r="N12" i="8"/>
  <c r="M12" i="8"/>
  <c r="L12" i="8"/>
  <c r="K12" i="8"/>
  <c r="K10" i="8" s="1"/>
  <c r="J12" i="8"/>
  <c r="I12" i="8"/>
  <c r="H12" i="8"/>
  <c r="G12" i="8"/>
  <c r="G10" i="8" s="1"/>
  <c r="F12" i="8"/>
  <c r="F10" i="8" s="1"/>
  <c r="E12" i="8"/>
  <c r="Q10" i="8"/>
  <c r="P10" i="8"/>
  <c r="M10" i="8"/>
  <c r="L10" i="8"/>
  <c r="H10" i="8"/>
  <c r="E10" i="8"/>
  <c r="Q9" i="8"/>
  <c r="P9" i="8"/>
  <c r="O9" i="8"/>
  <c r="N9" i="8"/>
  <c r="M9" i="8"/>
  <c r="L9" i="8"/>
  <c r="K9" i="8"/>
  <c r="J9" i="8"/>
  <c r="I9" i="8"/>
  <c r="H9" i="8"/>
  <c r="G9" i="8"/>
  <c r="F9" i="8"/>
  <c r="E9" i="8"/>
  <c r="O8" i="8"/>
  <c r="K8" i="8"/>
  <c r="J8" i="8"/>
  <c r="J6" i="8" s="1"/>
  <c r="I8" i="8"/>
  <c r="G8" i="8"/>
  <c r="E8" i="8"/>
  <c r="E6" i="8" s="1"/>
  <c r="O6" i="8"/>
  <c r="K6" i="8"/>
  <c r="G6" i="8"/>
  <c r="Q5" i="8"/>
  <c r="Q25" i="8" s="1"/>
  <c r="P5" i="8"/>
  <c r="O5" i="8"/>
  <c r="O21" i="8" s="1"/>
  <c r="N5" i="8"/>
  <c r="N21" i="8" s="1"/>
  <c r="M5" i="8"/>
  <c r="M25" i="8" s="1"/>
  <c r="L5" i="8"/>
  <c r="K5" i="8"/>
  <c r="K21" i="8" s="1"/>
  <c r="J5" i="8"/>
  <c r="J21" i="8" s="1"/>
  <c r="I5" i="8"/>
  <c r="H5" i="8"/>
  <c r="H25" i="8" s="1"/>
  <c r="H22" i="8" s="1"/>
  <c r="D20" i="7" s="1"/>
  <c r="G5" i="8"/>
  <c r="G25" i="8" s="1"/>
  <c r="F5" i="8"/>
  <c r="F21" i="8" s="1"/>
  <c r="E5" i="8"/>
  <c r="Q4" i="8"/>
  <c r="P4" i="8"/>
  <c r="P24" i="8" s="1"/>
  <c r="O4" i="8"/>
  <c r="O20" i="8" s="1"/>
  <c r="O17" i="8" s="1"/>
  <c r="N4" i="8"/>
  <c r="N8" i="8" s="1"/>
  <c r="N6" i="8" s="1"/>
  <c r="M4" i="8"/>
  <c r="L4" i="8"/>
  <c r="L24" i="8" s="1"/>
  <c r="K4" i="8"/>
  <c r="K20" i="8" s="1"/>
  <c r="K17" i="8" s="1"/>
  <c r="J4" i="8"/>
  <c r="J2" i="8" s="1"/>
  <c r="I4" i="8"/>
  <c r="H4" i="8"/>
  <c r="H24" i="8" s="1"/>
  <c r="G4" i="8"/>
  <c r="F4" i="8"/>
  <c r="F2" i="8" s="1"/>
  <c r="E4" i="8"/>
  <c r="E2" i="8" s="1"/>
  <c r="O2" i="8"/>
  <c r="N2" i="8"/>
  <c r="M2" i="8"/>
  <c r="K2" i="8"/>
  <c r="G2" i="8"/>
  <c r="D22" i="7"/>
  <c r="D21" i="7"/>
  <c r="E19" i="7"/>
  <c r="D18" i="7"/>
  <c r="D17" i="7"/>
  <c r="Q24" i="6"/>
  <c r="P24" i="6"/>
  <c r="O24" i="6"/>
  <c r="N24" i="6"/>
  <c r="M24" i="6"/>
  <c r="L24" i="6"/>
  <c r="K24" i="6"/>
  <c r="J24" i="6"/>
  <c r="H24" i="6"/>
  <c r="G24" i="6"/>
  <c r="F24" i="6"/>
  <c r="E24" i="6"/>
  <c r="Q23" i="6"/>
  <c r="P23" i="6"/>
  <c r="P21" i="6" s="1"/>
  <c r="O23" i="6"/>
  <c r="N23" i="6"/>
  <c r="M23" i="6"/>
  <c r="L23" i="6"/>
  <c r="K23" i="6"/>
  <c r="J23" i="6"/>
  <c r="H23" i="6"/>
  <c r="G23" i="6"/>
  <c r="G21" i="6" s="1"/>
  <c r="F23" i="6"/>
  <c r="E23" i="6"/>
  <c r="Q21" i="6"/>
  <c r="O21" i="6"/>
  <c r="N21" i="6"/>
  <c r="M21" i="6"/>
  <c r="L21" i="6"/>
  <c r="K21" i="6"/>
  <c r="J21" i="6"/>
  <c r="I21" i="6"/>
  <c r="E20" i="5" s="1"/>
  <c r="H21" i="6"/>
  <c r="D20" i="5" s="1"/>
  <c r="F21" i="6"/>
  <c r="E21" i="6"/>
  <c r="Q19" i="6"/>
  <c r="P19" i="6"/>
  <c r="O19" i="6"/>
  <c r="N19" i="6"/>
  <c r="M19" i="6"/>
  <c r="L19" i="6"/>
  <c r="K19" i="6"/>
  <c r="J19" i="6"/>
  <c r="H19" i="6"/>
  <c r="G19" i="6"/>
  <c r="F19" i="6"/>
  <c r="E19" i="6"/>
  <c r="Q18" i="6"/>
  <c r="P18" i="6"/>
  <c r="O18" i="6"/>
  <c r="N18" i="6"/>
  <c r="M18" i="6"/>
  <c r="L18" i="6"/>
  <c r="K18" i="6"/>
  <c r="J18" i="6"/>
  <c r="H18" i="6"/>
  <c r="H16" i="6" s="1"/>
  <c r="D18" i="5" s="1"/>
  <c r="G18" i="6"/>
  <c r="F18" i="6"/>
  <c r="E18" i="6"/>
  <c r="Q16" i="6"/>
  <c r="P16" i="6"/>
  <c r="O16" i="6"/>
  <c r="N16" i="6"/>
  <c r="M16" i="6"/>
  <c r="L16" i="6"/>
  <c r="K16" i="6"/>
  <c r="J16" i="6"/>
  <c r="I16" i="6"/>
  <c r="E18" i="5" s="1"/>
  <c r="G16" i="6"/>
  <c r="F16" i="6"/>
  <c r="E16" i="6"/>
  <c r="Q11" i="6"/>
  <c r="P11" i="6"/>
  <c r="O11" i="6"/>
  <c r="N11" i="6"/>
  <c r="M11" i="6"/>
  <c r="L11" i="6"/>
  <c r="K11" i="6"/>
  <c r="J11" i="6"/>
  <c r="I11" i="6"/>
  <c r="E17" i="5" s="1"/>
  <c r="H11" i="6"/>
  <c r="G11" i="6"/>
  <c r="F11" i="6"/>
  <c r="E11" i="6"/>
  <c r="Q10" i="6"/>
  <c r="P10" i="6"/>
  <c r="O10" i="6"/>
  <c r="N10" i="6"/>
  <c r="M10" i="6"/>
  <c r="L10" i="6"/>
  <c r="K10" i="6"/>
  <c r="J10" i="6"/>
  <c r="H10" i="6"/>
  <c r="G10" i="6"/>
  <c r="F10" i="6"/>
  <c r="F8" i="6" s="1"/>
  <c r="E10" i="6"/>
  <c r="Q8" i="6"/>
  <c r="P8" i="6"/>
  <c r="O8" i="6"/>
  <c r="N8" i="6"/>
  <c r="M8" i="6"/>
  <c r="L8" i="6"/>
  <c r="K8" i="6"/>
  <c r="J8" i="6"/>
  <c r="I8" i="6"/>
  <c r="E16" i="5" s="1"/>
  <c r="H8" i="6"/>
  <c r="D16" i="5" s="1"/>
  <c r="G8" i="6"/>
  <c r="E8" i="6"/>
  <c r="S5" i="6"/>
  <c r="H2" i="6" s="1"/>
  <c r="D15" i="5" s="1"/>
  <c r="Q2" i="6"/>
  <c r="P2" i="6"/>
  <c r="O2" i="6"/>
  <c r="N2" i="6"/>
  <c r="M2" i="6"/>
  <c r="L2" i="6"/>
  <c r="K2" i="6"/>
  <c r="J2" i="6"/>
  <c r="I2" i="6"/>
  <c r="E15" i="5" s="1"/>
  <c r="G2" i="6"/>
  <c r="F2" i="6"/>
  <c r="E2" i="6"/>
  <c r="E19" i="5"/>
  <c r="D19" i="5"/>
  <c r="D17" i="5"/>
  <c r="Q24" i="3"/>
  <c r="P24" i="3"/>
  <c r="I24" i="3"/>
  <c r="L23" i="3"/>
  <c r="K23" i="3"/>
  <c r="J22" i="3"/>
  <c r="K22" i="3" s="1"/>
  <c r="G22" i="3"/>
  <c r="H22" i="3" s="1"/>
  <c r="J21" i="3"/>
  <c r="K21" i="3" s="1"/>
  <c r="G21" i="3"/>
  <c r="H21" i="3" s="1"/>
  <c r="R19" i="3"/>
  <c r="R24" i="3" s="1"/>
  <c r="Q23" i="2"/>
  <c r="P23" i="2"/>
  <c r="I23" i="2"/>
  <c r="J22" i="2"/>
  <c r="K22" i="2" s="1"/>
  <c r="H22" i="2"/>
  <c r="G22" i="2"/>
  <c r="J21" i="2"/>
  <c r="K21" i="2" s="1"/>
  <c r="G21" i="2"/>
  <c r="H21" i="2" s="1"/>
  <c r="R19" i="2"/>
  <c r="R23" i="2" s="1"/>
  <c r="I33" i="8" l="1"/>
  <c r="E22" i="7" s="1"/>
  <c r="I24" i="10"/>
  <c r="E19" i="9" s="1"/>
  <c r="I38" i="10"/>
  <c r="E21" i="9" s="1"/>
  <c r="I2" i="8"/>
  <c r="E15" i="7" s="1"/>
  <c r="I10" i="10"/>
  <c r="E17" i="9" s="1"/>
  <c r="I10" i="8"/>
  <c r="E17" i="7" s="1"/>
  <c r="I50" i="10"/>
  <c r="E22" i="9" s="1"/>
  <c r="I22" i="8"/>
  <c r="E20" i="7" s="1"/>
  <c r="I6" i="8"/>
  <c r="E16" i="7" s="1"/>
  <c r="L22" i="2"/>
  <c r="M22" i="2" s="1"/>
  <c r="P25" i="8"/>
  <c r="P22" i="8" s="1"/>
  <c r="P2" i="8"/>
  <c r="P21" i="8"/>
  <c r="P17" i="8" s="1"/>
  <c r="L21" i="2"/>
  <c r="M21" i="2" s="1"/>
  <c r="L21" i="3"/>
  <c r="M21" i="3" s="1"/>
  <c r="M21" i="8"/>
  <c r="N50" i="10"/>
  <c r="L22" i="3"/>
  <c r="M22" i="3" s="1"/>
  <c r="M24" i="8"/>
  <c r="M22" i="8" s="1"/>
  <c r="M8" i="8"/>
  <c r="M6" i="8" s="1"/>
  <c r="Q24" i="8"/>
  <c r="Q22" i="8" s="1"/>
  <c r="Q8" i="8"/>
  <c r="Q6" i="8" s="1"/>
  <c r="Q2" i="8"/>
  <c r="Q20" i="8"/>
  <c r="Q17" i="8" s="1"/>
  <c r="Q21" i="8"/>
  <c r="G22" i="8"/>
  <c r="E24" i="8"/>
  <c r="E20" i="8"/>
  <c r="L25" i="8"/>
  <c r="L22" i="8" s="1"/>
  <c r="L21" i="8"/>
  <c r="L17" i="8" s="1"/>
  <c r="F20" i="8"/>
  <c r="F17" i="8" s="1"/>
  <c r="F24" i="8"/>
  <c r="F22" i="8" s="1"/>
  <c r="J20" i="8"/>
  <c r="J17" i="8" s="1"/>
  <c r="J24" i="8"/>
  <c r="J22" i="8" s="1"/>
  <c r="N20" i="8"/>
  <c r="N17" i="8" s="1"/>
  <c r="N24" i="8"/>
  <c r="N22" i="8" s="1"/>
  <c r="E21" i="8"/>
  <c r="E25" i="8"/>
  <c r="F8" i="8"/>
  <c r="F6" i="8" s="1"/>
  <c r="M20" i="8"/>
  <c r="M17" i="8" s="1"/>
  <c r="H21" i="8"/>
  <c r="H17" i="8" s="1"/>
  <c r="D19" i="7" s="1"/>
  <c r="F2" i="10"/>
  <c r="K9" i="10"/>
  <c r="K6" i="10" s="1"/>
  <c r="O9" i="10"/>
  <c r="O6" i="10" s="1"/>
  <c r="K52" i="10"/>
  <c r="K50" i="10" s="1"/>
  <c r="O52" i="10"/>
  <c r="O50" i="10" s="1"/>
  <c r="F53" i="10"/>
  <c r="F50" i="10" s="1"/>
  <c r="J53" i="10"/>
  <c r="J50" i="10" s="1"/>
  <c r="N53" i="10"/>
  <c r="G39" i="8"/>
  <c r="G33" i="8" s="1"/>
  <c r="G44" i="10"/>
  <c r="G38" i="10" s="1"/>
  <c r="K44" i="10"/>
  <c r="K38" i="10" s="1"/>
  <c r="O44" i="10"/>
  <c r="O38" i="10" s="1"/>
  <c r="F45" i="10"/>
  <c r="F38" i="10" s="1"/>
  <c r="J45" i="10"/>
  <c r="J38" i="10" s="1"/>
  <c r="N45" i="10"/>
  <c r="N38" i="10" s="1"/>
  <c r="H2" i="8"/>
  <c r="D15" i="7" s="1"/>
  <c r="L2" i="8"/>
  <c r="H8" i="8"/>
  <c r="H6" i="8" s="1"/>
  <c r="D16" i="7" s="1"/>
  <c r="L8" i="8"/>
  <c r="L6" i="8" s="1"/>
  <c r="P8" i="8"/>
  <c r="P6" i="8" s="1"/>
  <c r="K25" i="8"/>
  <c r="K22" i="8" s="1"/>
  <c r="O25" i="8"/>
  <c r="O22" i="8" s="1"/>
  <c r="F8" i="10"/>
  <c r="F6" i="10" s="1"/>
  <c r="J8" i="10"/>
  <c r="J6" i="10" s="1"/>
  <c r="N8" i="10"/>
  <c r="N6" i="10" s="1"/>
  <c r="E9" i="10"/>
  <c r="E6" i="10" s="1"/>
  <c r="M9" i="10"/>
  <c r="M6" i="10" s="1"/>
  <c r="Q9" i="10"/>
  <c r="Q6" i="10" s="1"/>
  <c r="E52" i="10"/>
  <c r="E50" i="10" s="1"/>
  <c r="E17" i="8" l="1"/>
  <c r="E22" i="8"/>
</calcChain>
</file>

<file path=xl/sharedStrings.xml><?xml version="1.0" encoding="utf-8"?>
<sst xmlns="http://schemas.openxmlformats.org/spreadsheetml/2006/main" count="928" uniqueCount="348">
  <si>
    <t>ПРОГРАММА СТРАТЕГИЧЕСКОГО АКАДЕМИЧЕСКОГО ЛИДЕРСТВА "ПРИОРИТЕТ-2030"</t>
  </si>
  <si>
    <t>КОНФИДЕНЦИАЛЬНОСТЬ ГАРАНТИРУЕТСЯ ПОЛУЧАТЕЛЕМ ИНФОРМАЦИИ</t>
  </si>
  <si>
    <t>ФОРМА ПРЕДОСТАВЛЯЕТСЯ В ЛИЧНОМ КАБИНЕТЕ ИНФОРМАЦИОННОЙ СИСТЕМЫ "ПРИОРИТЕТ-2030"</t>
  </si>
  <si>
    <t>ОТЧЕТ О ДОСТИЖЕНИИ РЕЗУЛЬТАТА ПРЕДОСТАВЛЕНИЯ ГРАНТА И ПОКАЗАТЕЛЕЙ РЕЗУЛЬТАТА</t>
  </si>
  <si>
    <t>ОТЧЕТ О ДОСТИЖЕНИИ ЗНАЧЕНИЙ ПОКАЗАТЕЛЕЙ ЭФФЕКТИВНОСТИ</t>
  </si>
  <si>
    <t>за 2022 год</t>
  </si>
  <si>
    <t>по состоянию на 31 декабря 2022 г.</t>
  </si>
  <si>
    <t>Предоставляют:</t>
  </si>
  <si>
    <t>Сроки предоставления</t>
  </si>
  <si>
    <t xml:space="preserve">Университеты - участники программы стратегического академического лидерства </t>
  </si>
  <si>
    <t>"Приоритет-2030" - получатели грантов в форме субсидии</t>
  </si>
  <si>
    <t>Наименование университета</t>
  </si>
  <si>
    <t>Федеральное государственное бюджетное образовательное учреждение высшего образование «Казанский государственный энергетический университет»</t>
  </si>
  <si>
    <t>ИНН</t>
  </si>
  <si>
    <t>1656019286</t>
  </si>
  <si>
    <t>Достоверность сведений представленных в настоящих отчетах подтверждаю.</t>
  </si>
  <si>
    <t>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интеграционных процессов в сфере науки, высшего образования и индустрии")</t>
  </si>
  <si>
    <t>КОДЫ</t>
  </si>
  <si>
    <t>Дата</t>
  </si>
  <si>
    <t>по Сводному  реестру</t>
  </si>
  <si>
    <t>Наименование получателя: Федеральное государственное бюджетное образовательное учреждение высшего образование «Казанский государственный энергетический университет»</t>
  </si>
  <si>
    <t>ИНН1</t>
  </si>
  <si>
    <t xml:space="preserve">Наименование главного распорядителя 
средств федерального бюджета                                                                                                МИНИСТЕРСТВО НАУКИ И ВЫСШЕГО ОБРАЗОВАНИЯ РОССИЙСКОЙ ФЕДЕРАЦИИ </t>
  </si>
  <si>
    <t xml:space="preserve">    (Министерство, Агентство, Служба, иной орган (организация)   </t>
  </si>
  <si>
    <t>Наименование федерального проекта2                                                                          Федеральный проект "Развитие интеграционных процессов в сфере науки, высшего образования и индустрии"</t>
  </si>
  <si>
    <t>по БК2</t>
  </si>
  <si>
    <t>S4</t>
  </si>
  <si>
    <t>Вид документа    0 ____________________________________________________________________________________________________________________________________________________________________________________________</t>
  </si>
  <si>
    <t>Периодичность: месячная; квартальная; годовая</t>
  </si>
  <si>
    <t>(первичный - «0», уточненный - «1», «2», «3», «…»)3</t>
  </si>
  <si>
    <t>по ОКЕИ</t>
  </si>
  <si>
    <t>Единица измерения: руб (с точностью до второго знака после запятой)</t>
  </si>
  <si>
    <t>Направление расходов4</t>
  </si>
  <si>
    <t>Результат предоставления гранта4</t>
  </si>
  <si>
    <t>Единица измерения4</t>
  </si>
  <si>
    <t>Код 
строки</t>
  </si>
  <si>
    <t>Плановые значения5</t>
  </si>
  <si>
    <t>Размер гранта, предусмотренный Соглашением6</t>
  </si>
  <si>
    <t>Фактически достигнутые значения</t>
  </si>
  <si>
    <t>Объем обязательств, принятых в целях достижения результатов предоставления гранта</t>
  </si>
  <si>
    <t>Неиспользованный объем финансового обеспечения 
(гр. 9 - гр. 16)11</t>
  </si>
  <si>
    <t>на отчетную дату7</t>
  </si>
  <si>
    <t>отклонение 
от планового значения</t>
  </si>
  <si>
    <t>причина 
отклонения8</t>
  </si>
  <si>
    <t>наименование</t>
  </si>
  <si>
    <t>код по БК</t>
  </si>
  <si>
    <t>код
по ОКЕИ</t>
  </si>
  <si>
    <t>с даты заключения Соглашения</t>
  </si>
  <si>
    <t>из них 
с начала текущего финансового года</t>
  </si>
  <si>
    <t>в абсолютных величинах
(гр. 7 - гр. 10)</t>
  </si>
  <si>
    <t>в процентах
(гр. 12 / гр. 7) 
× 100%)</t>
  </si>
  <si>
    <t>код</t>
  </si>
  <si>
    <t>обязательств9</t>
  </si>
  <si>
    <t>денежных обязательств10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</si>
  <si>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</si>
  <si>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 xml:space="preserve">Единица  </t>
  </si>
  <si>
    <t>642</t>
  </si>
  <si>
    <t>0100</t>
  </si>
  <si>
    <t>х</t>
  </si>
  <si>
    <t>в том числе:</t>
  </si>
  <si>
    <t>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t>
  </si>
  <si>
    <t>Единица</t>
  </si>
  <si>
    <t>0101</t>
  </si>
  <si>
    <t>Численность лиц, прошедших
обучение по дополнительным
профессиональным программам в
университете, в том числе
посредством онлайн-курсов</t>
  </si>
  <si>
    <t>Человек</t>
  </si>
  <si>
    <t>792</t>
  </si>
  <si>
    <t>0102</t>
  </si>
  <si>
    <t>Всего:</t>
  </si>
  <si>
    <t>Наименование показателя</t>
  </si>
  <si>
    <t>Код по бюджетной классификации федерального бюджета</t>
  </si>
  <si>
    <t>КОСГУ</t>
  </si>
  <si>
    <t>Сумма</t>
  </si>
  <si>
    <t>с начала заключения Соглашения</t>
  </si>
  <si>
    <t>из них
с начала текущего финансового года</t>
  </si>
  <si>
    <t>Объем гранта, направленного на достижение результатов13</t>
  </si>
  <si>
    <t>Объем гранта, потребность в котором не подтверждена14</t>
  </si>
  <si>
    <t>Объем гранта, подлежащий возврату в бюджет15</t>
  </si>
  <si>
    <t>Сумма штрафных санкций (пени), подлежащих перечислению в бюджет16</t>
  </si>
  <si>
    <t>1 Заполняется в случае, если Получателем является физическое лицо.</t>
  </si>
  <si>
    <t>2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</si>
  <si>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3 При представлении уточненного отчета указывается номер корректировки (например, «1», «2», «3», «…»).</t>
  </si>
  <si>
    <t xml:space="preserve">4 Показатели граф 1 - 5 формируются на основании показателей граф 1 - 5, указанных в приложении к Соглашению, оформленному в соответствии с приложением № 1 к настоящей Типовой форме. </t>
  </si>
  <si>
    <t>5 Указываются в соответствии с плановыми значениями, установленными в приложении к Соглашению, оформленному в соответствии с приложением № 1 к настоящей Типовой форме, на соответствующую дату.</t>
  </si>
  <si>
    <t>6 Заполняется в соответствии с пунктом 2.1 Соглашения на отчетный  финансовый год.</t>
  </si>
  <si>
    <t>7 Указываются значения показателей, отраженных в графе 3, достигнутые Получателем на отчетную дату, нарастающим итогом с даты заключения Соглашения и с начала текущего финансового года соответственно.</t>
  </si>
  <si>
    <t>8 Перечень причин отклонений устанавливается финансовым органом.</t>
  </si>
  <si>
    <t xml:space="preserve">9 Указывается объем принятых (подлежащих принятию на основании конкурсных процедур и (или) отборов, размещения извещения об осуществлении закупки, направления приглашения принять участие в определении поставщика (подрядчика, исполнителя), проекта контракта) Получателем на отчетную дату обязательств, источником финансового обеспечения которых является грант. </t>
  </si>
  <si>
    <t xml:space="preserve">10 Указывается объем денежных обязательств (за исключением авансов), принятых Получателем на отчетную дату, соответствующих результатам предоставления гранта, отраженным в графе 11. </t>
  </si>
  <si>
    <t>11 Показатель формируется на 1 января года, следующего за отчетным (по окончанию срока действия соглашения).</t>
  </si>
  <si>
    <t>12 Раздел 2 формируется Министерством, Агентством, Службой, иным органом (организацией) по состоянию на 1 января года, следующего за отчетным (по окончании срока действия Соглашения).</t>
  </si>
  <si>
    <t>13 Значение показателя формируется в соответствии с объемом денежных обязательств, отраженных в разделе 1, и не может превышать значение показателя графы 17 раздела 1.</t>
  </si>
  <si>
    <t>14 Указывается сумма, на которую подлежит уменьшению объем гранта (графа 18 раздела 1).</t>
  </si>
  <si>
    <t xml:space="preserve">15 Указывается объем перечисленного Получателю гранта, подлежащего возврату в федеральный бюджет. </t>
  </si>
  <si>
    <t>16 Указывается сумма штрафных санкций (пени), подлежащих перечислению в бюджет, в случае, если Правилами предоставления гранта предусмотрено применение штрафных санкций. Показатели формируются по окончании срока действия Соглашения, если иное не установлено Правилами предоставления гранта.».</t>
  </si>
  <si>
    <t>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кадрового потенциала ИТ-отрасли» национальной программы «Цифровая экономика Российской Федерации»")</t>
  </si>
  <si>
    <t>Наименование федерального проекта2                                                                                                            (Федеральный проект "Развитие кадрового потенциала ИТ-отрасли» национальной программы «Цифровая экономика Российской Федерации»"</t>
  </si>
  <si>
    <t>D8</t>
  </si>
  <si>
    <t>Обеспечение обучающихся возможностью повышения квалификации на "Цифровой кафедре" образовательной организации высшего образования - участника программы стратегического академического лидерства "Приоритет- 2030" посредством получения дополнительной квалификации по ИТ-
профилю</t>
  </si>
  <si>
    <t>достижение целевых показателей,
предусмотренных программой
развития университета</t>
  </si>
  <si>
    <t>Обучающимся обеспечена
возможность повышения
квалификации на "цифровой
кафедре" образовательной
организации высшего образования
участника программы
стратегического академического
лидерства "Приоритет-2030"
посредством получения
дополнительной квалификации по
ИТ профилю</t>
  </si>
  <si>
    <t>Тыс. человек</t>
  </si>
  <si>
    <t>793</t>
  </si>
  <si>
    <t>0200</t>
  </si>
  <si>
    <t>№</t>
  </si>
  <si>
    <t>Показатель</t>
  </si>
  <si>
    <t>Методика</t>
  </si>
  <si>
    <t>Плановые значения на 31.12.2022</t>
  </si>
  <si>
    <t>Фактически достигнутые значения на 31.12.2022</t>
  </si>
  <si>
    <t>Индекс переменной</t>
  </si>
  <si>
    <t>ПРГ1</t>
  </si>
  <si>
    <t>Численность лиц, прошедших обучение по дополнительным профессиональным программам в университете, в том числе посредством онлайн-курсов</t>
  </si>
  <si>
    <t>Если только Базовая часть = М__т_2_2__с_04__г_6__ц_6_б + М__т_2_2__с_05__г_6__ц_6_б, иначе ПРГ1</t>
  </si>
  <si>
    <t>ПРГ2</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</si>
  <si>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</si>
  <si>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в)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г)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д)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е) программ внутрироссийской и международной академической мобильности научно-педагогических работников и обучающихся.</t>
  </si>
  <si>
    <t>Если только Базовая часть = ПРГ2_б, иначе ПРГ2</t>
  </si>
  <si>
    <t>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</si>
  <si>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Периодичность: годовая</t>
  </si>
  <si>
    <t>Ед. изм.</t>
  </si>
  <si>
    <t>Р1_б</t>
  </si>
  <si>
    <t>Объем научно-исследовательских и опытно-конструкторских работ в расчете на одного НПР</t>
  </si>
  <si>
    <t>Тыс. рублей</t>
  </si>
  <si>
    <t>Р2_б</t>
  </si>
  <si>
    <t>Доля работников в возрасте до 39 лет в общей численности ППС</t>
  </si>
  <si>
    <t>Процент</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</si>
  <si>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</si>
  <si>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</si>
  <si>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Р4_б</t>
  </si>
  <si>
    <t>Доходы университета из средств от приносящей доход деятельности в расчете на одного НПР</t>
  </si>
  <si>
    <t>Р5_б2</t>
  </si>
  <si>
    <t>Количество обучающихся по программам дополнительного профессионального образования на "цифровой кафедре" университета - участника программы стратегического академического лидерства "Приоритет-2030" посредством получения дополнительной квалификации по ИТ-профилю</t>
  </si>
  <si>
    <t>Р6_б</t>
  </si>
  <si>
    <t>Объем затрат на научные исследования и разработки из собственных средств университета в расчете на одного НПР</t>
  </si>
  <si>
    <t>Объем НИОКР в расчете на одного научно-педагогического работника</t>
  </si>
  <si>
    <t>Отношение общего объема средств, поступивших за отчетный год от выполнения НИОКР, к численности НПР в отчетном году.</t>
  </si>
  <si>
    <t>тыс. рублей</t>
  </si>
  <si>
    <t>Объем НИОКР</t>
  </si>
  <si>
    <t>1-Мониторинг табл.6.1 стр.1 гр.10</t>
  </si>
  <si>
    <t>М__т_6_1__с_01__г_10__ц_47</t>
  </si>
  <si>
    <t>Объем средств, поступивших от выполнения творческих проектов</t>
  </si>
  <si>
    <t>1-Мониторинг табл.6.1 стр.01 гр.13</t>
  </si>
  <si>
    <t>М__т_6_1__с_01__г_13__ц_47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</si>
  <si>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</si>
  <si>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&gt;=0,6 равно 1, иначе 0</t>
  </si>
  <si>
    <t>ПК3</t>
  </si>
  <si>
    <t>Средняя численность работников списочного состава (ППС, без внешних совместителей)</t>
  </si>
  <si>
    <t>1-Мониторинг табл.6.2 стр.3 гр.3</t>
  </si>
  <si>
    <t>чел.</t>
  </si>
  <si>
    <t>М__т_6_2__с_03__г_3__ц_48</t>
  </si>
  <si>
    <t>Средняя численность работников списочного состава (НР, без внешних совместителей)</t>
  </si>
  <si>
    <t>1-Мониторинг табл.6.2 стр.4 гр.3</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</si>
  <si>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</si>
  <si>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</si>
  <si>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</si>
  <si>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t>
  </si>
  <si>
    <t>Средняя численность работников списочного состава (ППС, без внешних совместителей) до 39 лет</t>
  </si>
  <si>
    <t>Данные заполняет вуз</t>
  </si>
  <si>
    <t>СР_ЧИСЛ__ППС_39</t>
  </si>
  <si>
    <t xml:space="preserve"> 1-Мониторинг табл.6.2 стр.3, гр.3</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</si>
  <si>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</si>
  <si>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</si>
  <si>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</si>
  <si>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СТУД_ДОП_КВАЛ</t>
  </si>
  <si>
    <t>Общая численность обучающихся по образовательным программам бакалавриата по очной форме обучения</t>
  </si>
  <si>
    <t xml:space="preserve"> 1-Мониторинг табл.2.1 стр.5 гр. 7</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</si>
  <si>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</si>
  <si>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</si>
  <si>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</si>
  <si>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</si>
  <si>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</si>
  <si>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t>
  </si>
  <si>
    <t>М__т_2_1__с_07__г_7__ц_5</t>
  </si>
  <si>
    <t>Отношение объема средств университета, поступивших за отчетный год от приносящей доход деятельности, к численности НПР в отчетном году.</t>
  </si>
  <si>
    <t>Объем средств университета, поступивших за отчетный год от приносящей доход деятельности</t>
  </si>
  <si>
    <t>1-Мониторинг табл.6.1 стр.6 гр.3</t>
  </si>
  <si>
    <t>М__т_6_1__с_06__г_3__ц_47</t>
  </si>
  <si>
    <t>Р5_б</t>
  </si>
  <si>
    <t>Количество обучающихся по программам дополнительного профессионального образования на «цифровой кафедре» университета - участника программы стратегического академического лидерства "Приоритет 2030" посредством получения дополнительной квалификации по ИТ-профилю</t>
  </si>
  <si>
    <t>Численность обучающихся на цифровой кафедре образовательной организации высшего образования - участника программы стратегического академического лидерства "Приоритет 2030" по программам дополнительного профессионального образования в области создания алгоритмов и компьютерных программ, пригодных для практического применения и (или) программам дополнительного профессионального образования, направленных на формирование навыков использования и освоения цифровых технологий, необходимых для выполнения нового вида профессиональной деятельности,параллельно с освоением образовательной программы высшего образования</t>
  </si>
  <si>
    <t>р5(б)</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</si>
  <si>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</si>
  <si>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</si>
  <si>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1-Мониторинг табл.3.2.3 стр.6 гр.3</t>
  </si>
  <si>
    <t>М__т_3_2_3__с_06__г_3__ц_29</t>
  </si>
  <si>
    <t>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</si>
  <si>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Р1_с1</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</si>
  <si>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НПР</t>
  </si>
  <si>
    <t>Р2_с1</t>
  </si>
  <si>
    <t>Количество публикаций, индексируемых в базе данных Scopus и отнесенных к I и II квартилям SNIP, в расчете на одного НПР</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</si>
  <si>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</si>
  <si>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</si>
  <si>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Р4_с1</t>
  </si>
  <si>
    <t>Доля исследователей в возрасте до 39 лет в общей численности исследователей</t>
  </si>
  <si>
    <t>Р5_с1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</si>
  <si>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</si>
  <si>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Р6_с1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</si>
  <si>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</si>
  <si>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Р7_с1</t>
  </si>
  <si>
    <t xml:space="preserve"> 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</si>
  <si>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Р8_с1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</si>
  <si>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</si>
  <si>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</si>
  <si>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</si>
  <si>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ед.</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</si>
  <si>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</si>
  <si>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</si>
  <si>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WOS__Р1_с1</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</si>
  <si>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</si>
  <si>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</si>
  <si>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</si>
  <si>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WOS__Р2_с1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</si>
  <si>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</si>
  <si>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</si>
  <si>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WOS__Р3_с1</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</si>
  <si>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</si>
  <si>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Средняя численность исследователей в возрасте до 39 лет  (без внешних совместителей)</t>
  </si>
  <si>
    <t>СР_ЧИСЛ__ИСС_39</t>
  </si>
  <si>
    <t>Средняя численность исследователей в университете (без внешних совместителей)</t>
  </si>
  <si>
    <t>СР_ЧИСЛ__ИСС</t>
  </si>
  <si>
    <t>Р5_c1</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</si>
  <si>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</si>
  <si>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</si>
  <si>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</si>
  <si>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</si>
  <si>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НИОКР_ГЗ</t>
  </si>
  <si>
    <t>Р6_c1</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</si>
  <si>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</si>
  <si>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</si>
  <si>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</si>
  <si>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М__т_6_1__с_01__г_12__ц_47</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</si>
  <si>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</si>
  <si>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</si>
  <si>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</si>
  <si>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(очная форма)</t>
  </si>
  <si>
    <t>1-Мониторинг табл.2.1 стр.5 гр. 7</t>
  </si>
  <si>
    <t>Численность обучающихся по программам специалитета (очная форма)</t>
  </si>
  <si>
    <t>1-Мониторинг табл.2.1 стр.6 гр. 7</t>
  </si>
  <si>
    <t>Численность обучающихся по программам магистратуры (очная форма)</t>
  </si>
  <si>
    <t>1-Мониторинг табл.2.1 стр.7 гр. 7</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</si>
  <si>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</si>
  <si>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</si>
  <si>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М__т_2_1__с_08__г_7__ц_5</t>
  </si>
  <si>
    <t>Численность обучающихся по программам ординатуры (очная форма)</t>
  </si>
  <si>
    <t>1-Мониторинг табл.2.1 стр.9 гр. 7</t>
  </si>
  <si>
    <t>М__т_2_1__с_09__г_7__ц_5</t>
  </si>
  <si>
    <t>Численность обучающихся по программам ассистентуры-стажировки (очная форма)</t>
  </si>
  <si>
    <t>1-Мониторинг табл.2.1 стр.10 гр. 7</t>
  </si>
  <si>
    <t>М__т_2_1__с_10__г_7__ц_5</t>
  </si>
  <si>
    <t>Р8_c1</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</si>
  <si>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</si>
  <si>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иностранных обучающихся по программам магистратуры на условиях общего приема (очная форма)</t>
  </si>
  <si>
    <t>1-Мониторинг табл.2.4.2 стр.3 гр.20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</si>
  <si>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</si>
  <si>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</si>
  <si>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</si>
  <si>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М__т_2_4_5__с_03__г_12__ц_15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</si>
  <si>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</si>
  <si>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гр.14</t>
  </si>
  <si>
    <t>М__т_2_5_1__с_01__г_14__ц_21</t>
  </si>
  <si>
    <t>Численность иностранных обучающихся по программам ординатуры (очная форма)</t>
  </si>
  <si>
    <t>1-Мониторинг табл.2.5.1 стр.2 гр.14</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</si>
  <si>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</si>
  <si>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</si>
  <si>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гр.14</t>
  </si>
  <si>
    <t>М__т_2_5_1__с_03__г_14__ц_21</t>
  </si>
  <si>
    <t xml:space="preserve">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</si>
  <si>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Наименование Получателя Федеральное государственное бюджетное образовательное учреждение высшего образование «Казанский государственный энергетический университет»</t>
  </si>
  <si>
    <t>Р1_с2</t>
  </si>
  <si>
    <t>Количество индексируемых в базе данных Web of Science Core Collection публикаций за последние три полных года, в расчете на одного НПР</t>
  </si>
  <si>
    <t>Р2_с2</t>
  </si>
  <si>
    <t>Количество индексируемых в базе данных Scopus публикаций типов «Article», «Review» за последние три полных года, в расчете на одного НПР</t>
  </si>
  <si>
    <t>Р3_с2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</si>
  <si>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</si>
  <si>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Р4_с2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</si>
  <si>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</si>
  <si>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Р5_с2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</si>
  <si>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</si>
  <si>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Р6_с2</t>
  </si>
  <si>
    <t>Доля обучающихся по образовательным программам высшего образования, прибывших из других субъектов Российской Федерации</t>
  </si>
  <si>
    <t>Р7_с2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</si>
  <si>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</si>
  <si>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Р8_с2</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</si>
  <si>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</si>
  <si>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</si>
  <si>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WOS__Р1_с2</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</si>
  <si>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</si>
  <si>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</si>
  <si>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WOS__Р2_с2</t>
  </si>
  <si>
    <t>Р3_c2</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</si>
  <si>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</si>
  <si>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</si>
  <si>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1-Мониторинг табл.6.1 стр.1 гр.8</t>
  </si>
  <si>
    <t>М__т_6_1__с_01__г_8__ц_47</t>
  </si>
  <si>
    <t>Общий объем средств, поступивших от реализации дополнительных профессиональных программ</t>
  </si>
  <si>
    <t>1-Мониторинг табл.6.1 стр.1 гр.9</t>
  </si>
  <si>
    <t>М__т_6_1__с_01__г_9__ц_47</t>
  </si>
  <si>
    <t>Р4_c2</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</si>
  <si>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</si>
  <si>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</si>
  <si>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</si>
  <si>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</si>
  <si>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</si>
  <si>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</si>
  <si>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</si>
  <si>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</si>
  <si>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</si>
  <si>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</si>
  <si>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</si>
  <si>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</si>
  <si>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</si>
  <si>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</si>
  <si>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</si>
  <si>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М__т_6_1__с_05__г_11__ц_47</t>
  </si>
  <si>
    <t>Объем средств, поступивших от выполнения научно-технических услуг из средств организаций</t>
  </si>
  <si>
    <t>1-Мониторинг табл.6.1 стр.7 гр.11</t>
  </si>
  <si>
    <t>М__т_6_1__с_07__г_11__ц_47</t>
  </si>
  <si>
    <t>Р5_c2</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</si>
  <si>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</si>
  <si>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</si>
  <si>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</si>
  <si>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М__т_2_4_2__с_04__г_17__ц_10</t>
  </si>
  <si>
    <t>Численность обучающихся по программам подготовки кадров высшей квалификации по договорам о целевом обучении (очная форма)</t>
  </si>
  <si>
    <t>1-НК табл.2 стр.1 гр.8</t>
  </si>
  <si>
    <t>НК1__т_2__с_1__г_8</t>
  </si>
  <si>
    <t>Р6_c2</t>
  </si>
  <si>
    <t>Для университетов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за пределами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</si>
  <si>
    <t>Численность принятых на обучение в отчетном году (очная форма)</t>
  </si>
  <si>
    <t>1-Мониторинг табл.2.4.1 стр.7 гр.5</t>
  </si>
  <si>
    <t>М__т_2_4_1__с_07__г_5__ц_8</t>
  </si>
  <si>
    <t>Численность принятых на обучение, получивших предыдущее образование в другом регионе (очная форма)</t>
  </si>
  <si>
    <t>1-Мониторинг табл.2.4.1 стр. 7 гр.11</t>
  </si>
  <si>
    <t>М__т_2_4_1__с_07__г_11__ц_8</t>
  </si>
  <si>
    <t>Численность принятых на обучение в отчетном году иностранных граждан на условиях очного приема (очная форма)</t>
  </si>
  <si>
    <t>1-Мониторинг табл.2.4.1 стр.7 гр.13</t>
  </si>
  <si>
    <t>М__т_2_4_1__с_07__г_13__ц_8</t>
  </si>
  <si>
    <t>Регион (REG)</t>
  </si>
  <si>
    <t>Москва, Санкт-Петербург = 1, иначе =0</t>
  </si>
  <si>
    <t>Р7_c2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</si>
  <si>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</si>
  <si>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</si>
  <si>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</si>
  <si>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</si>
  <si>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</si>
  <si>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</si>
  <si>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М__т_2_4_5__с_04__г_12__ц_15</t>
  </si>
  <si>
    <t>Численность иностранных обучающихся по программам ассистентуры-стажировки (очная форма)</t>
  </si>
  <si>
    <t>Р8_c2</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</si>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</sst>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2" x14ac:knownFonts="1">
    <font>
      <sz val="11"/>
      <color theme="1"/>
      <name val="Calibri"/>
      <family val="2"/>
      <charset val="204"/>
      <scheme val="minor"/>
    </font>
    <font>
      <sz val="11"/>
      <color theme="1"/>
      <name val="Calibri"/>
      <family val="2"/>
      <charset val="204"/>
      <scheme val="minor"/>
    </font>
    <font>
      <sz val="8"/>
      <color rgb="FF000000"/>
      <name val="Times New Roman"/>
      <family val="1"/>
      <charset val="204"/>
    </font>
    <font>
      <b/>
      <sz val="8"/>
      <color rgb="FF000000"/>
      <name val="Times New Roman"/>
      <family val="1"/>
      <charset val="204"/>
    </font>
    <font>
      <sz val="8"/>
      <color theme="1"/>
      <name val="Calibri"/>
      <family val="2"/>
      <charset val="204"/>
      <scheme val="minor"/>
    </font>
    <font>
      <u/>
      <sz val="11"/>
      <color theme="10"/>
      <name val="Calibri"/>
      <family val="2"/>
      <charset val="204"/>
      <scheme val="minor"/>
    </font>
    <font>
      <sz val="8"/>
      <color theme="1"/>
      <name val="Times New Roman"/>
      <family val="1"/>
      <charset val="204"/>
    </font>
    <font>
      <sz val="8"/>
      <name val="Times New Roman"/>
      <family val="1"/>
      <charset val="204"/>
    </font>
    <font>
      <sz val="8"/>
      <name val="Calibri"/>
      <family val="2"/>
      <charset val="204"/>
      <scheme val="minor"/>
    </font>
    <font>
      <b/>
      <sz val="11"/>
      <color theme="1"/>
      <name val="Calibri"/>
      <family val="2"/>
      <charset val="204"/>
      <scheme val="minor"/>
    </font>
    <font>
      <b/>
      <sz val="8"/>
      <color theme="1"/>
      <name val="Times New Roman"/>
      <family val="1"/>
      <charset val="204"/>
    </font>
    <font>
      <b/>
      <sz val="8"/>
      <color theme="1"/>
      <name val="Calibri"/>
      <family val="2"/>
      <charset val="204"/>
      <scheme val="minor"/>
    </font>
    <font>
      <b/>
      <sz val="8"/>
      <name val="Calibri"/>
      <family val="2"/>
      <charset val="204"/>
      <scheme val="minor"/>
    </font>
    <font>
      <sz val="10"/>
      <color theme="1"/>
      <name val="Times New Roman"/>
      <family val="1"/>
    </font>
    <font>
      <sz val="11"/>
      <color theme="1"/>
      <name val="Times New Roman"/>
      <family val="1"/>
    </font>
    <font>
      <b/>
      <sz val="12"/>
      <color theme="1"/>
      <name val="Times New Roman"/>
      <family val="1"/>
    </font>
    <font>
      <b/>
      <sz val="11"/>
      <color theme="1"/>
      <name val="Times New Roman"/>
      <family val="1"/>
    </font>
    <font>
      <sz val="9"/>
      <color theme="1"/>
      <name val="Times New Roman"/>
      <family val="1"/>
    </font>
    <font>
      <sz val="11"/>
      <name val="Times New Roman"/>
      <family val="1"/>
    </font>
    <font>
      <sz val="10"/>
      <name val="Times New Roman"/>
      <family val="1"/>
    </font>
    <font>
      <vertAlign val="superscript"/>
      <sz val="10"/>
      <name val="Times New Roman"/>
      <family val="1"/>
    </font>
    <font>
      <vertAlign val="superscript"/>
      <sz val="10"/>
      <color theme="1"/>
      <name val="Times New Roman"/>
      <family val="1"/>
    </font>
    <font>
      <b/>
      <sz val="8"/>
      <color theme="1"/>
      <name val="Times New Roman"/>
      <family val="1"/>
    </font>
    <font>
      <sz val="8"/>
      <color theme="1"/>
      <name val="Times New Roman"/>
      <family val="1"/>
    </font>
    <font>
      <sz val="8"/>
      <color rgb="FF000000"/>
      <name val="Times New Roman"/>
      <family val="1"/>
    </font>
    <font>
      <b/>
      <sz val="11"/>
      <color theme="1"/>
      <name val="Times New Roman"/>
      <family val="1"/>
      <charset val="204"/>
    </font>
    <font>
      <b/>
      <sz val="8"/>
      <name val="Times New Roman"/>
      <family val="1"/>
      <charset val="204"/>
    </font>
    <font>
      <sz val="10"/>
      <name val="Arial Cyr"/>
      <charset val="204"/>
    </font>
    <font>
      <b/>
      <sz val="8"/>
      <color rgb="FFFF0000"/>
      <name val="Times New Roman"/>
      <family val="1"/>
      <charset val="204"/>
    </font>
    <font>
      <sz val="10"/>
      <color theme="1"/>
      <name val="Times New Roman"/>
      <family val="1"/>
      <charset val="204"/>
    </font>
    <font>
      <sz val="11"/>
      <color theme="1"/>
      <name val="Times New Roman"/>
      <family val="1"/>
      <charset val="204"/>
    </font>
    <font>
      <sz val="8"/>
      <color rgb="FF000000"/>
      <name val="Calibri"/>
      <family val="2"/>
      <charset val="204"/>
      <scheme val="minor"/>
    </font>
  </fonts>
  <fills count="7">
    <fill>
      <patternFill patternType="none"/>
    </fill>
    <fill>
      <patternFill patternType="gray125"/>
    </fill>
    <fill>
      <patternFill patternType="solid">
        <fgColor rgb="FFFAF2CC"/>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000000"/>
      </patternFill>
    </fill>
    <fill>
      <patternFill patternType="solid">
        <fgColor rgb="FFFAF2CC"/>
        <bgColor rgb="FF000000"/>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thin">
        <color auto="1"/>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4">
    <xf numFmtId="0" fontId="0" fillId="0" borderId="0"/>
    <xf numFmtId="9" fontId="1" fillId="0" borderId="0"/>
    <xf numFmtId="0" fontId="5" fillId="0" borderId="0"/>
    <xf numFmtId="0" fontId="27" fillId="0" borderId="0"/>
  </cellStyleXfs>
  <cellXfs count="288">
    <xf numFmtId="0" fontId="0" fillId="0" borderId="0" xfId="0"/>
    <xf numFmtId="164" fontId="4"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164" fontId="11" fillId="0" borderId="3" xfId="0" applyNumberFormat="1" applyFont="1" applyBorder="1" applyAlignment="1">
      <alignment horizontal="center" vertical="center"/>
    </xf>
    <xf numFmtId="0" fontId="9" fillId="0" borderId="10"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11" xfId="0" applyFont="1" applyBorder="1" applyAlignment="1">
      <alignment horizontal="center" vertical="center" wrapText="1"/>
    </xf>
    <xf numFmtId="0" fontId="6" fillId="0" borderId="1"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4" fillId="0" borderId="4" xfId="0" applyFont="1" applyBorder="1" applyAlignment="1">
      <alignment horizontal="center" vertical="center"/>
    </xf>
    <xf numFmtId="0" fontId="3" fillId="0" borderId="12" xfId="0" applyFont="1" applyBorder="1" applyAlignment="1">
      <alignment horizontal="center" vertical="center" wrapText="1"/>
    </xf>
    <xf numFmtId="164" fontId="4" fillId="0" borderId="3" xfId="1" applyNumberFormat="1" applyFont="1" applyBorder="1" applyAlignment="1">
      <alignment horizontal="center" vertical="center"/>
    </xf>
    <xf numFmtId="0" fontId="3" fillId="0" borderId="10" xfId="0" applyFont="1" applyBorder="1" applyAlignment="1">
      <alignment horizontal="center" vertical="center" wrapText="1"/>
    </xf>
    <xf numFmtId="0" fontId="0" fillId="0" borderId="10" xfId="0" applyBorder="1"/>
    <xf numFmtId="164" fontId="4" fillId="0" borderId="3" xfId="0" applyNumberFormat="1" applyFont="1" applyBorder="1" applyAlignment="1">
      <alignment horizontal="center" vertical="center"/>
    </xf>
    <xf numFmtId="0" fontId="2" fillId="0" borderId="8" xfId="0" applyFont="1" applyBorder="1" applyAlignment="1">
      <alignment vertical="center" wrapText="1"/>
    </xf>
    <xf numFmtId="164" fontId="4" fillId="0" borderId="9" xfId="0" applyNumberFormat="1" applyFont="1" applyBorder="1" applyAlignment="1">
      <alignment horizontal="center" vertical="center"/>
    </xf>
    <xf numFmtId="0" fontId="3" fillId="0" borderId="13" xfId="0" applyFont="1" applyBorder="1" applyAlignment="1">
      <alignment horizontal="center" vertical="center" wrapText="1"/>
    </xf>
    <xf numFmtId="0" fontId="6" fillId="0" borderId="0" xfId="0" applyFont="1" applyAlignment="1">
      <alignment horizontal="left"/>
    </xf>
    <xf numFmtId="164" fontId="4" fillId="0" borderId="3" xfId="1" applyNumberFormat="1" applyFont="1" applyBorder="1" applyAlignment="1">
      <alignment horizontal="center" vertical="center" wrapText="1"/>
    </xf>
    <xf numFmtId="0" fontId="10" fillId="0" borderId="11" xfId="0" applyFont="1" applyBorder="1" applyAlignment="1">
      <alignment horizontal="center" vertical="center"/>
    </xf>
    <xf numFmtId="0" fontId="2" fillId="0" borderId="2" xfId="0" applyFont="1" applyBorder="1" applyAlignment="1">
      <alignment vertical="center" wrapText="1"/>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3" fillId="0" borderId="14" xfId="0" applyFont="1" applyBorder="1" applyAlignment="1">
      <alignment horizontal="center" vertical="center" wrapText="1"/>
    </xf>
    <xf numFmtId="0" fontId="2" fillId="0" borderId="2" xfId="0" applyFont="1" applyBorder="1" applyAlignment="1">
      <alignment horizontal="left" vertical="center" wrapText="1"/>
    </xf>
    <xf numFmtId="0" fontId="14" fillId="0" borderId="2" xfId="0" applyFont="1" applyBorder="1" applyAlignment="1">
      <alignment horizontal="center" wrapText="1"/>
    </xf>
    <xf numFmtId="14" fontId="16" fillId="0" borderId="0" xfId="0" applyNumberFormat="1" applyFont="1" applyAlignment="1">
      <alignment horizontal="center" wrapText="1"/>
    </xf>
    <xf numFmtId="14" fontId="16" fillId="0" borderId="17" xfId="0" applyNumberFormat="1" applyFont="1" applyBorder="1" applyAlignment="1">
      <alignment horizontal="center" wrapText="1"/>
    </xf>
    <xf numFmtId="0" fontId="16" fillId="0" borderId="20" xfId="0" applyFont="1" applyBorder="1" applyAlignment="1">
      <alignment horizontal="center" wrapText="1"/>
    </xf>
    <xf numFmtId="0" fontId="14" fillId="0" borderId="18" xfId="0" applyFont="1" applyBorder="1" applyAlignment="1">
      <alignment wrapText="1"/>
    </xf>
    <xf numFmtId="0" fontId="14" fillId="0" borderId="19" xfId="0" applyFont="1" applyBorder="1" applyAlignment="1">
      <alignment wrapText="1"/>
    </xf>
    <xf numFmtId="0" fontId="14" fillId="0" borderId="0" xfId="0" applyFont="1" applyAlignment="1">
      <alignment vertical="center" wrapText="1"/>
    </xf>
    <xf numFmtId="49" fontId="16" fillId="0" borderId="20" xfId="0" applyNumberFormat="1" applyFont="1" applyBorder="1" applyAlignment="1">
      <alignment horizontal="center" wrapText="1"/>
    </xf>
    <xf numFmtId="0" fontId="17" fillId="0" borderId="0" xfId="0" applyFont="1" applyAlignment="1">
      <alignment vertical="top" wrapText="1"/>
    </xf>
    <xf numFmtId="0" fontId="16" fillId="0" borderId="0" xfId="0" applyFont="1" applyAlignment="1">
      <alignment horizontal="center" vertical="center" wrapText="1"/>
    </xf>
    <xf numFmtId="0" fontId="16" fillId="0" borderId="2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6" fillId="0" borderId="0" xfId="0" applyFont="1" applyAlignment="1">
      <alignment horizontal="right" wrapText="1"/>
    </xf>
    <xf numFmtId="2" fontId="14" fillId="0" borderId="21" xfId="0" applyNumberFormat="1" applyFont="1" applyBorder="1" applyAlignment="1">
      <alignment horizontal="center" wrapText="1"/>
    </xf>
    <xf numFmtId="2" fontId="14" fillId="0" borderId="31" xfId="0" applyNumberFormat="1" applyFont="1" applyBorder="1" applyAlignment="1">
      <alignment horizontal="center" wrapText="1"/>
    </xf>
    <xf numFmtId="2" fontId="14" fillId="0" borderId="32" xfId="0" applyNumberFormat="1" applyFont="1" applyBorder="1" applyAlignment="1">
      <alignment horizontal="center" wrapText="1"/>
    </xf>
    <xf numFmtId="0" fontId="14" fillId="0" borderId="0" xfId="0" applyFont="1" applyAlignment="1">
      <alignment horizontal="left" vertical="center" wrapText="1"/>
    </xf>
    <xf numFmtId="0" fontId="13"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wrapText="1"/>
    </xf>
    <xf numFmtId="0" fontId="14" fillId="0" borderId="22" xfId="0" applyFont="1" applyBorder="1" applyAlignment="1">
      <alignment vertical="center" wrapText="1"/>
    </xf>
    <xf numFmtId="0" fontId="23" fillId="0" borderId="2" xfId="0" applyFont="1" applyBorder="1" applyAlignment="1">
      <alignment horizontal="center" wrapText="1"/>
    </xf>
    <xf numFmtId="14" fontId="22" fillId="0" borderId="17" xfId="0" applyNumberFormat="1" applyFont="1" applyBorder="1" applyAlignment="1">
      <alignment horizontal="center" wrapText="1"/>
    </xf>
    <xf numFmtId="0" fontId="23" fillId="0" borderId="18" xfId="0" applyFont="1" applyBorder="1" applyAlignment="1">
      <alignment wrapText="1"/>
    </xf>
    <xf numFmtId="0" fontId="23" fillId="0" borderId="19" xfId="0" applyFont="1" applyBorder="1" applyAlignment="1">
      <alignment wrapText="1"/>
    </xf>
    <xf numFmtId="49" fontId="22" fillId="0" borderId="20" xfId="0" applyNumberFormat="1" applyFont="1" applyBorder="1" applyAlignment="1">
      <alignment horizontal="center" wrapText="1"/>
    </xf>
    <xf numFmtId="0" fontId="22" fillId="0" borderId="20" xfId="0" applyFont="1" applyBorder="1" applyAlignment="1">
      <alignment horizontal="center" wrapText="1"/>
    </xf>
    <xf numFmtId="0" fontId="23" fillId="0" borderId="0" xfId="0" applyFont="1" applyAlignment="1">
      <alignment vertical="top" wrapText="1"/>
    </xf>
    <xf numFmtId="0" fontId="22" fillId="0" borderId="21" xfId="0" applyFont="1" applyBorder="1" applyAlignment="1">
      <alignment horizontal="center" vertical="center" wrapText="1"/>
    </xf>
    <xf numFmtId="0" fontId="6" fillId="0" borderId="0" xfId="0" applyFont="1" applyAlignment="1">
      <alignment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6" xfId="0" applyFont="1" applyBorder="1" applyAlignment="1">
      <alignment vertical="center" wrapText="1"/>
    </xf>
    <xf numFmtId="0" fontId="24" fillId="0" borderId="16" xfId="0" applyFont="1" applyBorder="1" applyAlignment="1">
      <alignment horizontal="center" vertical="center" wrapText="1"/>
    </xf>
    <xf numFmtId="0" fontId="23" fillId="0" borderId="1" xfId="0" applyFont="1" applyBorder="1" applyAlignment="1">
      <alignment horizontal="left" vertical="center" wrapText="1"/>
    </xf>
    <xf numFmtId="0" fontId="2" fillId="0" borderId="16"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0" borderId="3" xfId="0" applyFont="1" applyBorder="1" applyAlignment="1">
      <alignment horizontal="center" vertical="center"/>
    </xf>
    <xf numFmtId="164" fontId="11" fillId="0" borderId="3" xfId="1" applyNumberFormat="1"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horizontal="left" vertical="center" wrapText="1"/>
    </xf>
    <xf numFmtId="0" fontId="4" fillId="0" borderId="9" xfId="0" applyFont="1" applyBorder="1" applyAlignment="1">
      <alignment horizontal="center" vertical="center"/>
    </xf>
    <xf numFmtId="164" fontId="11"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6" xfId="0" applyFont="1" applyBorder="1" applyAlignment="1">
      <alignment vertical="center" wrapText="1"/>
    </xf>
    <xf numFmtId="0" fontId="6" fillId="0" borderId="1" xfId="0" applyFont="1" applyBorder="1" applyAlignment="1">
      <alignment horizontal="left" vertical="center" wrapText="1"/>
    </xf>
    <xf numFmtId="164" fontId="11" fillId="2" borderId="9"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11" fillId="3"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164" fontId="12" fillId="3" borderId="3"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164" fontId="11" fillId="3" borderId="9" xfId="0" applyNumberFormat="1" applyFont="1" applyFill="1" applyBorder="1" applyAlignment="1">
      <alignment horizontal="center" vertical="center"/>
    </xf>
    <xf numFmtId="0" fontId="0" fillId="0" borderId="0" xfId="0" applyAlignment="1">
      <alignment vertical="center"/>
    </xf>
    <xf numFmtId="0" fontId="3" fillId="4" borderId="13" xfId="0" applyFont="1" applyFill="1" applyBorder="1" applyAlignment="1">
      <alignment horizontal="center" vertical="center" wrapText="1"/>
    </xf>
    <xf numFmtId="0" fontId="26" fillId="0" borderId="11" xfId="0" applyFont="1" applyBorder="1" applyAlignment="1">
      <alignment horizontal="center" vertical="center" wrapText="1"/>
    </xf>
    <xf numFmtId="0" fontId="28" fillId="0" borderId="0" xfId="3" applyFont="1" applyAlignment="1">
      <alignment vertical="center" wrapText="1"/>
    </xf>
    <xf numFmtId="0" fontId="7" fillId="0" borderId="0" xfId="3" applyFont="1" applyAlignment="1">
      <alignment vertical="top" wrapText="1"/>
    </xf>
    <xf numFmtId="0" fontId="7" fillId="0" borderId="0" xfId="3" applyFont="1" applyAlignment="1">
      <alignment horizontal="center" vertical="top" wrapText="1"/>
    </xf>
    <xf numFmtId="0" fontId="7" fillId="0" borderId="0" xfId="3" applyFont="1" applyAlignment="1">
      <alignment horizontal="center" vertical="center"/>
    </xf>
    <xf numFmtId="0" fontId="7" fillId="0" borderId="0" xfId="3" applyFont="1" applyAlignment="1">
      <alignment horizontal="center" vertical="center" wrapText="1"/>
    </xf>
    <xf numFmtId="0" fontId="26" fillId="0" borderId="39" xfId="3" applyFont="1" applyBorder="1"/>
    <xf numFmtId="0" fontId="26" fillId="0" borderId="0" xfId="3" applyFont="1"/>
    <xf numFmtId="0" fontId="26" fillId="0" borderId="40" xfId="3" applyFont="1" applyBorder="1"/>
    <xf numFmtId="0" fontId="7" fillId="0" borderId="42" xfId="3" applyFont="1" applyBorder="1"/>
    <xf numFmtId="0" fontId="7" fillId="0" borderId="43" xfId="3" applyFont="1" applyBorder="1"/>
    <xf numFmtId="0" fontId="27" fillId="0" borderId="43" xfId="3" applyBorder="1"/>
    <xf numFmtId="0" fontId="7" fillId="0" borderId="44" xfId="3" applyFont="1" applyBorder="1"/>
    <xf numFmtId="0" fontId="26" fillId="0" borderId="0" xfId="3" applyFont="1" applyAlignment="1">
      <alignment vertical="center" wrapText="1"/>
    </xf>
    <xf numFmtId="0" fontId="26" fillId="0" borderId="0" xfId="3" applyFont="1" applyAlignment="1">
      <alignment horizontal="center" vertical="center" wrapText="1"/>
    </xf>
    <xf numFmtId="0" fontId="7" fillId="0" borderId="36" xfId="3" applyFont="1" applyBorder="1"/>
    <xf numFmtId="0" fontId="7" fillId="0" borderId="0" xfId="3" applyFont="1" applyAlignment="1">
      <alignment wrapText="1"/>
    </xf>
    <xf numFmtId="0" fontId="7" fillId="0" borderId="0" xfId="3" applyFont="1" applyAlignment="1">
      <alignment horizontal="right" vertical="top"/>
    </xf>
    <xf numFmtId="0" fontId="7" fillId="0" borderId="0" xfId="3" applyFont="1" applyAlignment="1">
      <alignment horizontal="center" vertical="top"/>
    </xf>
    <xf numFmtId="0" fontId="26" fillId="0" borderId="0" xfId="3" applyFont="1" applyAlignment="1">
      <alignment horizontal="center" vertical="center"/>
    </xf>
    <xf numFmtId="0" fontId="27" fillId="0" borderId="0" xfId="3"/>
    <xf numFmtId="0" fontId="30" fillId="3" borderId="9" xfId="0" applyFont="1" applyFill="1" applyBorder="1" applyAlignment="1">
      <alignment horizontal="center" vertical="center" wrapText="1"/>
    </xf>
    <xf numFmtId="49" fontId="14" fillId="0" borderId="1" xfId="0" applyNumberFormat="1" applyFont="1" applyBorder="1" applyAlignment="1">
      <alignment horizontal="left" vertical="center" wrapText="1"/>
    </xf>
    <xf numFmtId="0" fontId="17" fillId="0" borderId="2" xfId="0" applyFont="1" applyBorder="1" applyAlignment="1">
      <alignment horizontal="center" vertical="center" wrapText="1"/>
    </xf>
    <xf numFmtId="49" fontId="14" fillId="0" borderId="45" xfId="0" applyNumberFormat="1" applyFont="1" applyBorder="1" applyAlignment="1">
      <alignment horizontal="center" vertical="center" wrapText="1"/>
    </xf>
    <xf numFmtId="0" fontId="25" fillId="0" borderId="8" xfId="0" applyFont="1" applyBorder="1" applyAlignment="1">
      <alignment horizontal="left" vertical="center" wrapText="1"/>
    </xf>
    <xf numFmtId="0" fontId="14" fillId="0" borderId="9" xfId="0" applyFont="1" applyBorder="1" applyAlignment="1">
      <alignment horizontal="center" vertical="center" wrapText="1"/>
    </xf>
    <xf numFmtId="49" fontId="14" fillId="0" borderId="9" xfId="0" applyNumberFormat="1" applyFont="1" applyBorder="1" applyAlignment="1">
      <alignment horizontal="left" vertical="center" wrapText="1"/>
    </xf>
    <xf numFmtId="49" fontId="14" fillId="0" borderId="9" xfId="0" applyNumberFormat="1" applyFont="1" applyBorder="1" applyAlignment="1">
      <alignment horizontal="center" vertical="center" wrapText="1"/>
    </xf>
    <xf numFmtId="2" fontId="14" fillId="0" borderId="45" xfId="0" applyNumberFormat="1" applyFont="1" applyBorder="1" applyAlignment="1">
      <alignment horizont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 xfId="0" applyFont="1" applyBorder="1" applyAlignment="1">
      <alignment horizontal="center" vertical="center" wrapText="1"/>
    </xf>
    <xf numFmtId="49" fontId="14" fillId="0" borderId="4" xfId="0" applyNumberFormat="1" applyFont="1" applyBorder="1" applyAlignment="1">
      <alignment horizontal="left" vertical="center" wrapText="1"/>
    </xf>
    <xf numFmtId="49" fontId="14" fillId="0" borderId="4" xfId="0" applyNumberFormat="1" applyFont="1" applyBorder="1" applyAlignment="1">
      <alignment horizontal="center" vertical="center" wrapText="1"/>
    </xf>
    <xf numFmtId="0" fontId="14" fillId="3" borderId="4" xfId="0" applyFont="1" applyFill="1" applyBorder="1" applyAlignment="1">
      <alignment horizontal="center" vertical="center" wrapText="1"/>
    </xf>
    <xf numFmtId="0" fontId="14" fillId="0" borderId="12" xfId="0"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9"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7" fillId="0" borderId="25" xfId="0" applyFont="1" applyBorder="1" applyAlignment="1">
      <alignment horizontal="center" vertical="center" wrapText="1"/>
    </xf>
    <xf numFmtId="0" fontId="14" fillId="0" borderId="11" xfId="0" applyFont="1" applyBorder="1" applyAlignment="1">
      <alignment horizontal="center" vertical="center" wrapText="1"/>
    </xf>
    <xf numFmtId="0" fontId="23" fillId="0" borderId="0" xfId="0" applyFont="1" applyAlignment="1">
      <alignment vertical="center" wrapText="1"/>
    </xf>
    <xf numFmtId="164" fontId="30" fillId="0" borderId="9" xfId="0" applyNumberFormat="1" applyFont="1" applyBorder="1" applyAlignment="1">
      <alignment horizontal="center" vertical="center"/>
    </xf>
    <xf numFmtId="164" fontId="25" fillId="0" borderId="9" xfId="0" applyNumberFormat="1" applyFont="1" applyBorder="1" applyAlignment="1">
      <alignment horizontal="center" vertical="center"/>
    </xf>
    <xf numFmtId="164" fontId="25" fillId="0" borderId="13" xfId="0" applyNumberFormat="1" applyFont="1" applyBorder="1" applyAlignment="1">
      <alignment horizontal="center" vertical="center"/>
    </xf>
    <xf numFmtId="0" fontId="14" fillId="0" borderId="47" xfId="0" applyFont="1" applyBorder="1" applyAlignment="1">
      <alignment horizontal="center" vertical="center" wrapText="1"/>
    </xf>
    <xf numFmtId="0" fontId="6" fillId="3" borderId="49" xfId="0" applyFont="1" applyFill="1" applyBorder="1" applyAlignment="1">
      <alignment horizontal="center" vertical="center" wrapText="1"/>
    </xf>
    <xf numFmtId="0" fontId="2" fillId="0" borderId="49" xfId="0" applyFont="1" applyBorder="1" applyAlignment="1">
      <alignment vertical="center" wrapText="1"/>
    </xf>
    <xf numFmtId="0" fontId="2" fillId="0" borderId="49" xfId="0" applyFont="1" applyBorder="1" applyAlignment="1">
      <alignment horizontal="left" vertical="center" wrapText="1"/>
    </xf>
    <xf numFmtId="0" fontId="4" fillId="0" borderId="49" xfId="0" applyFont="1" applyBorder="1" applyAlignment="1">
      <alignment horizontal="center" vertical="center"/>
    </xf>
    <xf numFmtId="164" fontId="4" fillId="0" borderId="49" xfId="0" applyNumberFormat="1" applyFont="1" applyBorder="1" applyAlignment="1">
      <alignment horizontal="center" vertical="center"/>
    </xf>
    <xf numFmtId="0" fontId="0" fillId="3" borderId="0" xfId="0" applyFill="1"/>
    <xf numFmtId="0" fontId="3" fillId="4" borderId="2" xfId="0" applyFont="1" applyFill="1" applyBorder="1" applyAlignment="1">
      <alignment horizontal="center" vertical="center" wrapText="1"/>
    </xf>
    <xf numFmtId="1" fontId="23" fillId="3" borderId="1" xfId="0" applyNumberFormat="1" applyFont="1" applyFill="1" applyBorder="1" applyAlignment="1">
      <alignment horizontal="center" vertical="center" wrapText="1"/>
    </xf>
    <xf numFmtId="164" fontId="31" fillId="5" borderId="49" xfId="0" applyNumberFormat="1" applyFont="1" applyFill="1" applyBorder="1" applyAlignment="1">
      <alignment horizontal="center" vertical="center"/>
    </xf>
    <xf numFmtId="164" fontId="31" fillId="5" borderId="4"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14" fillId="3" borderId="49" xfId="0" applyFont="1" applyFill="1" applyBorder="1" applyAlignment="1">
      <alignment horizontal="center" vertical="center" wrapText="1"/>
    </xf>
    <xf numFmtId="49" fontId="14" fillId="3" borderId="49"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164" fontId="4" fillId="3" borderId="49" xfId="0" applyNumberFormat="1" applyFont="1" applyFill="1" applyBorder="1" applyAlignment="1">
      <alignment horizontal="center" vertical="center" wrapText="1"/>
    </xf>
    <xf numFmtId="164" fontId="4" fillId="3" borderId="49"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64" fontId="4" fillId="2" borderId="1" xfId="0" applyNumberFormat="1" applyFont="1" applyFill="1" applyBorder="1" applyAlignment="1" applyProtection="1">
      <alignment horizontal="center" vertical="center"/>
      <protection locked="0"/>
    </xf>
    <xf numFmtId="164" fontId="4" fillId="2" borderId="4"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164" fontId="4" fillId="2" borderId="49"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30" fillId="3" borderId="20" xfId="0" applyFont="1" applyFill="1" applyBorder="1" applyAlignment="1">
      <alignment horizontal="center" wrapText="1"/>
    </xf>
    <xf numFmtId="0" fontId="7" fillId="0" borderId="0" xfId="3" applyFont="1" applyAlignment="1">
      <alignment horizontal="left" vertical="center" wrapText="1"/>
    </xf>
    <xf numFmtId="0" fontId="7" fillId="0" borderId="0" xfId="3" applyFont="1"/>
    <xf numFmtId="0" fontId="14" fillId="0" borderId="0" xfId="0" applyFont="1" applyAlignment="1">
      <alignment wrapText="1"/>
    </xf>
    <xf numFmtId="0" fontId="13" fillId="0" borderId="0" xfId="0" applyFont="1" applyAlignment="1">
      <alignment wrapText="1"/>
    </xf>
    <xf numFmtId="0" fontId="14" fillId="0" borderId="1"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0" xfId="0" applyFont="1" applyAlignment="1">
      <alignment horizontal="left" wrapText="1"/>
    </xf>
    <xf numFmtId="0" fontId="14" fillId="0" borderId="6" xfId="0" applyFont="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right" wrapText="1"/>
    </xf>
    <xf numFmtId="0" fontId="17" fillId="0" borderId="0" xfId="0" applyFont="1" applyAlignment="1">
      <alignment horizontal="center" vertical="center" wrapText="1"/>
    </xf>
    <xf numFmtId="0" fontId="4" fillId="0" borderId="0" xfId="0" applyFont="1"/>
    <xf numFmtId="0" fontId="23" fillId="0" borderId="0" xfId="0" applyFont="1" applyAlignment="1">
      <alignment horizontal="center" wrapText="1"/>
    </xf>
    <xf numFmtId="0" fontId="23" fillId="0" borderId="0" xfId="0" applyFont="1" applyAlignment="1">
      <alignment horizontal="right" wrapText="1"/>
    </xf>
    <xf numFmtId="0" fontId="23" fillId="0" borderId="0" xfId="0" applyFont="1" applyAlignment="1">
      <alignment wrapText="1"/>
    </xf>
    <xf numFmtId="0" fontId="23" fillId="0" borderId="0" xfId="0" applyFont="1"/>
    <xf numFmtId="0" fontId="6" fillId="0" borderId="0" xfId="0" applyFont="1"/>
    <xf numFmtId="0" fontId="6" fillId="3" borderId="20" xfId="0" applyFont="1" applyFill="1" applyBorder="1" applyAlignment="1">
      <alignment horizontal="center" wrapText="1"/>
    </xf>
    <xf numFmtId="0" fontId="6" fillId="3" borderId="20" xfId="0" applyFont="1" applyFill="1" applyBorder="1" applyAlignment="1">
      <alignment horizontal="center" vertical="center" wrapText="1"/>
    </xf>
    <xf numFmtId="164" fontId="31" fillId="6" borderId="49" xfId="0" applyNumberFormat="1" applyFont="1" applyFill="1" applyBorder="1" applyAlignment="1" applyProtection="1">
      <alignment horizontal="center" vertical="center"/>
      <protection locked="0"/>
    </xf>
    <xf numFmtId="164" fontId="31" fillId="6" borderId="4" xfId="0" applyNumberFormat="1" applyFont="1" applyFill="1" applyBorder="1" applyAlignment="1" applyProtection="1">
      <alignment horizontal="center" vertical="center"/>
      <protection locked="0"/>
    </xf>
    <xf numFmtId="0" fontId="26" fillId="0" borderId="41" xfId="3" applyFont="1" applyBorder="1" applyAlignment="1">
      <alignment horizontal="center"/>
    </xf>
    <xf numFmtId="0" fontId="7" fillId="0" borderId="0" xfId="3" applyFont="1"/>
    <xf numFmtId="0" fontId="0" fillId="0" borderId="40" xfId="0" applyBorder="1"/>
    <xf numFmtId="0" fontId="26" fillId="0" borderId="33" xfId="3" applyFont="1" applyBorder="1" applyAlignment="1">
      <alignment horizontal="center" vertical="center"/>
    </xf>
    <xf numFmtId="0" fontId="0" fillId="0" borderId="34" xfId="0" applyBorder="1"/>
    <xf numFmtId="0" fontId="0" fillId="0" borderId="35" xfId="0" applyBorder="1"/>
    <xf numFmtId="0" fontId="7" fillId="0" borderId="33" xfId="3" applyFont="1" applyBorder="1" applyAlignment="1">
      <alignment horizontal="center" vertical="center"/>
    </xf>
    <xf numFmtId="0" fontId="26" fillId="0" borderId="48" xfId="3" applyFont="1" applyBorder="1" applyAlignment="1">
      <alignment horizontal="center"/>
    </xf>
    <xf numFmtId="0" fontId="0" fillId="0" borderId="37" xfId="0" applyBorder="1"/>
    <xf numFmtId="0" fontId="0" fillId="0" borderId="38" xfId="0" applyBorder="1"/>
    <xf numFmtId="0" fontId="7" fillId="0" borderId="43" xfId="3" applyFont="1" applyBorder="1" applyAlignment="1">
      <alignment horizontal="center" vertical="top"/>
    </xf>
    <xf numFmtId="0" fontId="0" fillId="0" borderId="43" xfId="0" applyBorder="1"/>
    <xf numFmtId="0" fontId="7" fillId="0" borderId="33" xfId="3" applyFont="1" applyBorder="1" applyAlignment="1">
      <alignment horizontal="center" vertical="top"/>
    </xf>
    <xf numFmtId="0" fontId="7" fillId="0" borderId="37" xfId="3" applyFont="1" applyBorder="1" applyAlignment="1">
      <alignment horizontal="center"/>
    </xf>
    <xf numFmtId="14" fontId="7" fillId="0" borderId="33" xfId="3" applyNumberFormat="1" applyFont="1" applyBorder="1" applyAlignment="1">
      <alignment horizontal="center" vertical="center" wrapText="1"/>
    </xf>
    <xf numFmtId="0" fontId="0" fillId="0" borderId="42" xfId="0" applyBorder="1"/>
    <xf numFmtId="0" fontId="0" fillId="0" borderId="44" xfId="0" applyBorder="1"/>
    <xf numFmtId="0" fontId="7" fillId="0" borderId="43" xfId="3" applyFont="1" applyBorder="1" applyAlignment="1">
      <alignment horizontal="center"/>
    </xf>
    <xf numFmtId="0" fontId="7" fillId="0" borderId="0" xfId="3" applyFont="1" applyAlignment="1">
      <alignment horizontal="left" vertical="center" wrapText="1"/>
    </xf>
    <xf numFmtId="0" fontId="26" fillId="0" borderId="25" xfId="3" applyFont="1" applyBorder="1" applyAlignment="1">
      <alignment horizontal="center" vertical="center"/>
    </xf>
    <xf numFmtId="0" fontId="0" fillId="0" borderId="26" xfId="0" applyBorder="1"/>
    <xf numFmtId="0" fontId="29" fillId="3" borderId="49" xfId="3" applyFont="1" applyFill="1" applyBorder="1" applyAlignment="1">
      <alignment horizontal="center" vertical="center" wrapText="1"/>
    </xf>
    <xf numFmtId="0" fontId="0" fillId="0" borderId="27" xfId="0" applyBorder="1"/>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4" fillId="0" borderId="20" xfId="0" applyFont="1" applyBorder="1" applyAlignment="1">
      <alignment horizontal="center" wrapText="1"/>
    </xf>
    <xf numFmtId="0" fontId="0" fillId="0" borderId="19" xfId="0" applyBorder="1"/>
    <xf numFmtId="0" fontId="14" fillId="3" borderId="0" xfId="0" applyFont="1" applyFill="1" applyAlignment="1">
      <alignment wrapText="1"/>
    </xf>
    <xf numFmtId="0" fontId="17" fillId="0" borderId="0" xfId="0" applyFont="1" applyAlignment="1">
      <alignment horizontal="center" vertical="center" wrapText="1"/>
    </xf>
    <xf numFmtId="0" fontId="18" fillId="0" borderId="0" xfId="0" applyFont="1" applyAlignment="1">
      <alignment wrapText="1"/>
    </xf>
    <xf numFmtId="0" fontId="17" fillId="0" borderId="0" xfId="0" applyFont="1" applyAlignment="1">
      <alignment horizontal="center" vertical="top" wrapText="1"/>
    </xf>
    <xf numFmtId="0" fontId="14" fillId="0" borderId="5" xfId="0" applyFont="1" applyBorder="1" applyAlignment="1">
      <alignment horizontal="center" vertical="center" wrapText="1"/>
    </xf>
    <xf numFmtId="0" fontId="0" fillId="0" borderId="50" xfId="0" applyBorder="1"/>
    <xf numFmtId="0" fontId="0" fillId="0" borderId="51" xfId="0" applyBorder="1"/>
    <xf numFmtId="0" fontId="0" fillId="0" borderId="52" xfId="0" applyBorder="1"/>
    <xf numFmtId="0" fontId="14" fillId="0" borderId="3" xfId="0" applyFont="1" applyBorder="1" applyAlignment="1">
      <alignment horizontal="center" vertical="center" wrapText="1"/>
    </xf>
    <xf numFmtId="0" fontId="0" fillId="0" borderId="53" xfId="0" applyBorder="1"/>
    <xf numFmtId="0" fontId="0" fillId="0" borderId="45" xfId="0" applyBorder="1"/>
    <xf numFmtId="0" fontId="0" fillId="0" borderId="54" xfId="0" applyBorder="1"/>
    <xf numFmtId="0" fontId="14" fillId="0" borderId="6" xfId="0" applyFont="1" applyBorder="1" applyAlignment="1">
      <alignment horizontal="center" vertical="center" wrapText="1"/>
    </xf>
    <xf numFmtId="0" fontId="0" fillId="0" borderId="46" xfId="0" applyBorder="1"/>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56" xfId="0" applyBorder="1"/>
    <xf numFmtId="0" fontId="0" fillId="0" borderId="47" xfId="0" applyBorder="1"/>
    <xf numFmtId="0" fontId="0" fillId="0" borderId="57" xfId="0" applyBorder="1"/>
    <xf numFmtId="0" fontId="17" fillId="0" borderId="27"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27" xfId="0" applyFont="1" applyBorder="1" applyAlignment="1">
      <alignment horizontal="center" vertical="center" wrapText="1"/>
    </xf>
    <xf numFmtId="0" fontId="0" fillId="0" borderId="23" xfId="0" applyBorder="1"/>
    <xf numFmtId="0" fontId="0" fillId="0" borderId="24" xfId="0" applyBorder="1"/>
    <xf numFmtId="0" fontId="0" fillId="0" borderId="22" xfId="0" applyBorder="1"/>
    <xf numFmtId="0" fontId="0" fillId="0" borderId="28" xfId="0" applyBorder="1"/>
    <xf numFmtId="0" fontId="14" fillId="0" borderId="49" xfId="0" applyFont="1" applyBorder="1" applyAlignment="1">
      <alignment horizontal="center" vertical="center" wrapText="1"/>
    </xf>
    <xf numFmtId="0" fontId="0" fillId="0" borderId="29" xfId="0" applyBorder="1"/>
    <xf numFmtId="0" fontId="14" fillId="0" borderId="25" xfId="0" applyFont="1" applyBorder="1" applyAlignment="1">
      <alignment horizontal="center" vertical="center" wrapText="1"/>
    </xf>
    <xf numFmtId="0" fontId="0" fillId="0" borderId="58" xfId="0" applyBorder="1"/>
    <xf numFmtId="0" fontId="0" fillId="0" borderId="59" xfId="0" applyBorder="1"/>
    <xf numFmtId="0" fontId="0" fillId="0" borderId="60" xfId="0" applyBorder="1"/>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8" fillId="0" borderId="27" xfId="0" applyFont="1" applyBorder="1" applyAlignment="1">
      <alignment horizontal="center" vertical="center" wrapText="1"/>
    </xf>
    <xf numFmtId="0" fontId="13" fillId="0" borderId="49" xfId="0" applyFont="1" applyBorder="1" applyAlignment="1">
      <alignment horizontal="center" vertical="center" wrapText="1"/>
    </xf>
    <xf numFmtId="0" fontId="14" fillId="0" borderId="24" xfId="0" applyFont="1" applyBorder="1" applyAlignment="1">
      <alignment horizontal="center" vertical="center" wrapText="1"/>
    </xf>
    <xf numFmtId="0" fontId="0" fillId="0" borderId="30" xfId="0" applyBorder="1"/>
    <xf numFmtId="0" fontId="19" fillId="0" borderId="0" xfId="2" applyFont="1" applyAlignment="1">
      <alignment wrapText="1"/>
    </xf>
    <xf numFmtId="0" fontId="21" fillId="0" borderId="0" xfId="0" applyFont="1" applyAlignment="1">
      <alignment wrapText="1"/>
    </xf>
    <xf numFmtId="0" fontId="15" fillId="0" borderId="30"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horizontal="left" wrapText="1"/>
    </xf>
    <xf numFmtId="0" fontId="20" fillId="0" borderId="0" xfId="0" applyFont="1" applyAlignment="1">
      <alignment wrapText="1"/>
    </xf>
    <xf numFmtId="0" fontId="19" fillId="0" borderId="0" xfId="2" applyFont="1" applyAlignment="1">
      <alignment horizontal="left" wrapText="1"/>
    </xf>
    <xf numFmtId="0" fontId="19" fillId="0" borderId="0" xfId="0" applyFont="1" applyAlignment="1">
      <alignment wrapText="1"/>
    </xf>
    <xf numFmtId="0" fontId="22" fillId="0" borderId="0" xfId="0" applyFont="1" applyAlignment="1">
      <alignment horizontal="center" vertical="center" wrapText="1"/>
    </xf>
    <xf numFmtId="0" fontId="4" fillId="0" borderId="0" xfId="0" applyFont="1"/>
    <xf numFmtId="0" fontId="23" fillId="0" borderId="0" xfId="0" applyFont="1" applyAlignment="1">
      <alignment horizontal="center" wrapText="1"/>
    </xf>
    <xf numFmtId="0" fontId="23" fillId="0" borderId="0" xfId="0" applyFont="1" applyAlignment="1">
      <alignment horizontal="left" vertical="center" wrapText="1"/>
    </xf>
    <xf numFmtId="0" fontId="23" fillId="0" borderId="20" xfId="0" applyFont="1" applyBorder="1" applyAlignment="1">
      <alignment horizontal="center" wrapText="1"/>
    </xf>
    <xf numFmtId="0" fontId="23" fillId="0" borderId="0" xfId="0" applyFont="1" applyAlignment="1">
      <alignment horizontal="right" wrapText="1"/>
    </xf>
    <xf numFmtId="0" fontId="23" fillId="3" borderId="0" xfId="0" applyFont="1" applyFill="1" applyAlignment="1">
      <alignment wrapText="1"/>
    </xf>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vertical="top" wrapText="1"/>
    </xf>
    <xf numFmtId="0" fontId="2" fillId="0" borderId="5" xfId="0" applyFont="1" applyBorder="1" applyAlignment="1">
      <alignment horizontal="center" vertical="center" wrapText="1"/>
    </xf>
    <xf numFmtId="0" fontId="0" fillId="0" borderId="55" xfId="0" applyBorder="1"/>
    <xf numFmtId="0" fontId="7" fillId="0" borderId="5" xfId="0" applyFont="1" applyBorder="1" applyAlignment="1">
      <alignment horizontal="center" vertical="center" wrapText="1"/>
    </xf>
    <xf numFmtId="0" fontId="23" fillId="0" borderId="0" xfId="0" applyFont="1"/>
    <xf numFmtId="0" fontId="6" fillId="0" borderId="0" xfId="0" applyFont="1"/>
  </cellXfs>
  <cellStyles count="4">
    <cellStyle name="Гиперссылка" xfId="2" builtinId="8"/>
    <cellStyle name="Обычный" xfId="0" builtinId="0"/>
    <cellStyle name="Обычный 2" xfId="3"/>
    <cellStyle name="Процентный" xfId="1" builtinId="5"/>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pageSetUpPr fitToPage="1"/>
  </sheetPr>
  <dimension ref="A1:IW22"/>
  <sheetViews>
    <sheetView view="pageBreakPreview" zoomScale="115" zoomScaleNormal="100" zoomScaleSheetLayoutView="115" workbookViewId="0">
      <selection activeCell="CX11" sqref="CX11"/>
    </sheetView>
  </sheetViews>
  <sheetFormatPr defaultColWidth="9.140625" defaultRowHeight="12.75" x14ac:dyDescent="0.2"/>
  <cols>
    <col min="1" max="18" width="1.85546875" style="175" customWidth="1"/>
    <col min="19" max="257" width="0.85546875" style="175" customWidth="1"/>
    <col min="258" max="1025" width="0.85546875" style="117" customWidth="1"/>
    <col min="1026" max="1027" width="9.140625" style="117" customWidth="1"/>
    <col min="1028" max="16384" width="9.140625" style="117"/>
  </cols>
  <sheetData>
    <row r="1" spans="1:161" ht="13.35" customHeight="1" thickBot="1" x14ac:dyDescent="0.3">
      <c r="S1" s="199" t="s">
        <v>0</v>
      </c>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c r="DS1" s="200"/>
      <c r="DT1" s="200"/>
      <c r="DU1" s="200"/>
      <c r="DV1" s="200"/>
      <c r="DW1" s="200"/>
      <c r="DX1" s="200"/>
      <c r="DY1" s="200"/>
      <c r="DZ1" s="200"/>
      <c r="EA1" s="200"/>
      <c r="EB1" s="200"/>
      <c r="EC1" s="200"/>
      <c r="ED1" s="200"/>
      <c r="EE1" s="200"/>
      <c r="EF1" s="200"/>
      <c r="EG1" s="200"/>
      <c r="EH1" s="201"/>
      <c r="EL1" s="98"/>
      <c r="EM1" s="98"/>
      <c r="EN1" s="98"/>
      <c r="EO1" s="98"/>
      <c r="EP1" s="98"/>
      <c r="EQ1" s="98"/>
      <c r="ER1" s="98"/>
      <c r="ES1" s="98"/>
      <c r="ET1" s="98"/>
      <c r="EU1" s="98"/>
      <c r="EV1" s="98"/>
      <c r="EW1" s="98"/>
      <c r="EX1" s="98"/>
      <c r="EY1" s="98"/>
      <c r="EZ1" s="98"/>
      <c r="FA1" s="98"/>
      <c r="FB1" s="98"/>
      <c r="FC1" s="98"/>
      <c r="FD1" s="98"/>
      <c r="FE1" s="99"/>
    </row>
    <row r="2" spans="1:161" ht="13.35" customHeight="1" thickBot="1" x14ac:dyDescent="0.25">
      <c r="EL2" s="98"/>
      <c r="EM2" s="98"/>
      <c r="EN2" s="98"/>
      <c r="EO2" s="98"/>
      <c r="EP2" s="98"/>
      <c r="EQ2" s="98"/>
      <c r="ER2" s="98"/>
      <c r="ES2" s="98"/>
      <c r="ET2" s="98"/>
      <c r="EU2" s="98"/>
      <c r="EV2" s="98"/>
      <c r="EW2" s="98"/>
      <c r="EX2" s="98"/>
      <c r="EY2" s="98"/>
      <c r="EZ2" s="98"/>
      <c r="FA2" s="98"/>
      <c r="FB2" s="98"/>
      <c r="FC2" s="98"/>
      <c r="FD2" s="98"/>
      <c r="FE2" s="99"/>
    </row>
    <row r="3" spans="1:161" ht="13.35" customHeight="1" thickBot="1" x14ac:dyDescent="0.3">
      <c r="S3" s="202" t="s">
        <v>1</v>
      </c>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1"/>
      <c r="EL3" s="98"/>
      <c r="EM3" s="98"/>
      <c r="EN3" s="98"/>
      <c r="EO3" s="98"/>
      <c r="EP3" s="98"/>
      <c r="EQ3" s="98"/>
      <c r="ER3" s="98"/>
      <c r="ES3" s="98"/>
      <c r="ET3" s="98"/>
      <c r="EU3" s="98"/>
      <c r="EV3" s="98"/>
      <c r="EW3" s="98"/>
      <c r="EX3" s="98"/>
      <c r="EY3" s="98"/>
      <c r="EZ3" s="98"/>
      <c r="FA3" s="98"/>
      <c r="FB3" s="98"/>
      <c r="FC3" s="98"/>
      <c r="FD3" s="98"/>
      <c r="FE3" s="100"/>
    </row>
    <row r="4" spans="1:161" ht="13.35" customHeight="1" thickBot="1" x14ac:dyDescent="0.25">
      <c r="EL4" s="98"/>
      <c r="EM4" s="98"/>
      <c r="EN4" s="98"/>
      <c r="EO4" s="98"/>
      <c r="EP4" s="98"/>
      <c r="EQ4" s="98"/>
      <c r="ER4" s="98"/>
      <c r="ES4" s="98"/>
      <c r="ET4" s="98"/>
      <c r="EU4" s="98"/>
      <c r="EV4" s="98"/>
      <c r="EW4" s="98"/>
      <c r="EX4" s="98"/>
      <c r="EY4" s="98"/>
      <c r="EZ4" s="98"/>
      <c r="FA4" s="98"/>
      <c r="FB4" s="98"/>
      <c r="FC4" s="98"/>
      <c r="FD4" s="98"/>
    </row>
    <row r="5" spans="1:161" ht="13.35" customHeight="1" thickBot="1" x14ac:dyDescent="0.3">
      <c r="S5" s="202" t="s">
        <v>2</v>
      </c>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1"/>
      <c r="EL5" s="98"/>
      <c r="EM5" s="98"/>
      <c r="EN5" s="98"/>
      <c r="EO5" s="98"/>
      <c r="EP5" s="98"/>
      <c r="EQ5" s="98"/>
      <c r="ER5" s="98"/>
      <c r="ES5" s="98"/>
      <c r="ET5" s="98"/>
      <c r="EU5" s="98"/>
      <c r="EV5" s="98"/>
      <c r="EW5" s="98"/>
      <c r="EX5" s="98"/>
      <c r="EY5" s="98"/>
      <c r="EZ5" s="98"/>
      <c r="FA5" s="98"/>
      <c r="FB5" s="98"/>
      <c r="FC5" s="98"/>
      <c r="FD5" s="98"/>
    </row>
    <row r="6" spans="1:161" ht="13.35" customHeight="1" thickBot="1" x14ac:dyDescent="0.25">
      <c r="K6" s="101"/>
      <c r="L6" s="102"/>
      <c r="M6" s="102"/>
      <c r="N6" s="102"/>
      <c r="O6" s="102"/>
      <c r="P6" s="102"/>
      <c r="Q6" s="102"/>
      <c r="R6" s="102"/>
      <c r="EI6" s="102"/>
      <c r="EJ6" s="102"/>
      <c r="EK6" s="102"/>
      <c r="EL6" s="98"/>
      <c r="EM6" s="98"/>
      <c r="EN6" s="98"/>
      <c r="EO6" s="98"/>
      <c r="EP6" s="98"/>
      <c r="EQ6" s="98"/>
      <c r="ER6" s="98"/>
      <c r="ES6" s="98"/>
      <c r="ET6" s="98"/>
      <c r="EU6" s="98"/>
      <c r="EV6" s="98"/>
      <c r="EW6" s="98"/>
      <c r="EX6" s="98"/>
      <c r="EY6" s="98"/>
      <c r="EZ6" s="98"/>
      <c r="FA6" s="98"/>
      <c r="FB6" s="98"/>
      <c r="FC6" s="98"/>
      <c r="FD6" s="98"/>
    </row>
    <row r="7" spans="1:161" ht="15" customHeight="1" x14ac:dyDescent="0.25">
      <c r="AC7" s="203" t="s">
        <v>3</v>
      </c>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5"/>
      <c r="EL7" s="98"/>
      <c r="EM7" s="98"/>
      <c r="EN7" s="98"/>
      <c r="EO7" s="98"/>
      <c r="EP7" s="98"/>
      <c r="EQ7" s="98"/>
      <c r="ER7" s="98"/>
      <c r="ES7" s="98"/>
      <c r="ET7" s="98"/>
      <c r="EU7" s="98"/>
      <c r="EV7" s="98"/>
      <c r="EW7" s="98"/>
      <c r="EX7" s="98"/>
      <c r="EY7" s="98"/>
      <c r="EZ7" s="98"/>
      <c r="FA7" s="98"/>
      <c r="FB7" s="98"/>
      <c r="FC7" s="98"/>
      <c r="FD7" s="98"/>
    </row>
    <row r="8" spans="1:161" ht="3" customHeight="1" x14ac:dyDescent="0.2">
      <c r="AC8" s="103"/>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5"/>
      <c r="EL8" s="98"/>
      <c r="EM8" s="98"/>
      <c r="EN8" s="98"/>
      <c r="EO8" s="98"/>
      <c r="EP8" s="98"/>
      <c r="EQ8" s="98"/>
      <c r="ER8" s="98"/>
      <c r="ES8" s="98"/>
      <c r="ET8" s="98"/>
      <c r="EU8" s="98"/>
      <c r="EV8" s="98"/>
      <c r="EW8" s="98"/>
      <c r="EX8" s="98"/>
      <c r="EY8" s="98"/>
      <c r="EZ8" s="98"/>
      <c r="FA8" s="98"/>
      <c r="FB8" s="98"/>
      <c r="FC8" s="98"/>
      <c r="FD8" s="98"/>
    </row>
    <row r="9" spans="1:161" ht="14.25" customHeight="1" x14ac:dyDescent="0.25">
      <c r="AC9" s="196" t="s">
        <v>4</v>
      </c>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8"/>
    </row>
    <row r="10" spans="1:161" ht="14.25" customHeight="1" x14ac:dyDescent="0.25">
      <c r="AC10" s="196" t="s">
        <v>5</v>
      </c>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8"/>
    </row>
    <row r="11" spans="1:161" ht="13.5" customHeight="1" thickBot="1" x14ac:dyDescent="0.3">
      <c r="AC11" s="106"/>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206" t="s">
        <v>6</v>
      </c>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108"/>
      <c r="CR11" s="108"/>
      <c r="CS11" s="108"/>
      <c r="CT11" s="108"/>
      <c r="CU11" s="108"/>
      <c r="CV11" s="108"/>
      <c r="CW11" s="108"/>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9"/>
    </row>
    <row r="13" spans="1:161" ht="13.5" customHeight="1" thickBot="1" x14ac:dyDescent="0.25">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row>
    <row r="14" spans="1:161" ht="13.5" customHeight="1" thickBot="1" x14ac:dyDescent="0.3">
      <c r="A14" s="208" t="s">
        <v>7</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1"/>
      <c r="CF14" s="208" t="s">
        <v>8</v>
      </c>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1"/>
      <c r="DP14" s="111"/>
      <c r="DR14" s="111"/>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row>
    <row r="15" spans="1:161" ht="12" customHeight="1" thickBot="1" x14ac:dyDescent="0.3">
      <c r="A15" s="112"/>
      <c r="B15" s="209" t="s">
        <v>9</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10"/>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5"/>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row>
    <row r="16" spans="1:161" ht="13.5" customHeight="1" thickBot="1" x14ac:dyDescent="0.3">
      <c r="A16" s="106"/>
      <c r="B16" s="213" t="s">
        <v>10</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11"/>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12"/>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row>
    <row r="17" spans="1:161" ht="13.5" customHeight="1" thickBot="1" x14ac:dyDescent="0.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113"/>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V17" s="202"/>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1"/>
    </row>
    <row r="18" spans="1:161" x14ac:dyDescent="0.2">
      <c r="A18" s="114"/>
      <c r="B18" s="114"/>
      <c r="C18" s="114"/>
      <c r="D18" s="11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15"/>
      <c r="DQ18" s="116"/>
    </row>
    <row r="19" spans="1:161" ht="32.25" customHeight="1" x14ac:dyDescent="0.25">
      <c r="A19" s="215" t="s">
        <v>11</v>
      </c>
      <c r="B19" s="216"/>
      <c r="C19" s="216"/>
      <c r="D19" s="216"/>
      <c r="E19" s="216"/>
      <c r="F19" s="216"/>
      <c r="G19" s="216"/>
      <c r="H19" s="216"/>
      <c r="I19" s="216"/>
      <c r="J19" s="216"/>
      <c r="K19" s="216"/>
      <c r="L19" s="216"/>
      <c r="M19" s="216"/>
      <c r="N19" s="216"/>
      <c r="O19" s="216"/>
      <c r="P19" s="216"/>
      <c r="Q19" s="216"/>
      <c r="R19" s="216"/>
      <c r="S19" s="217" t="s">
        <v>12</v>
      </c>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8"/>
    </row>
    <row r="20" spans="1:161" ht="18.75" customHeight="1" x14ac:dyDescent="0.25">
      <c r="A20" s="215" t="s">
        <v>13</v>
      </c>
      <c r="B20" s="216"/>
      <c r="C20" s="216"/>
      <c r="D20" s="216"/>
      <c r="E20" s="216"/>
      <c r="F20" s="216"/>
      <c r="G20" s="216"/>
      <c r="H20" s="216"/>
      <c r="I20" s="216"/>
      <c r="J20" s="216"/>
      <c r="K20" s="216"/>
      <c r="L20" s="216"/>
      <c r="M20" s="216"/>
      <c r="N20" s="216"/>
      <c r="O20" s="216"/>
      <c r="P20" s="216"/>
      <c r="Q20" s="216"/>
      <c r="R20" s="216"/>
      <c r="S20" s="217" t="s">
        <v>14</v>
      </c>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216"/>
      <c r="EJ20" s="216"/>
      <c r="EK20" s="216"/>
      <c r="EL20" s="216"/>
      <c r="EM20" s="216"/>
      <c r="EN20" s="216"/>
      <c r="EO20" s="216"/>
      <c r="EP20" s="216"/>
      <c r="EQ20" s="216"/>
      <c r="ER20" s="216"/>
      <c r="ES20" s="216"/>
      <c r="ET20" s="216"/>
      <c r="EU20" s="216"/>
      <c r="EV20" s="216"/>
      <c r="EW20" s="216"/>
      <c r="EX20" s="216"/>
      <c r="EY20" s="218"/>
    </row>
    <row r="21" spans="1:161" ht="15" customHeight="1" x14ac:dyDescent="0.2">
      <c r="A21" s="214" t="s">
        <v>15</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row>
    <row r="22" spans="1:161" ht="11.25" customHeight="1" x14ac:dyDescent="0.2">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97"/>
      <c r="DY22" s="197"/>
      <c r="DZ22" s="197"/>
      <c r="EA22" s="197"/>
      <c r="EB22" s="197"/>
      <c r="EC22" s="197"/>
      <c r="ED22" s="197"/>
      <c r="EE22" s="197"/>
      <c r="EF22" s="197"/>
      <c r="EG22" s="197"/>
      <c r="EH22" s="197"/>
      <c r="EI22" s="197"/>
      <c r="EJ22" s="197"/>
      <c r="EK22" s="197"/>
      <c r="EL22" s="197"/>
      <c r="EM22" s="197"/>
      <c r="EN22" s="197"/>
      <c r="EO22" s="197"/>
      <c r="EP22" s="197"/>
      <c r="EQ22" s="197"/>
      <c r="ER22" s="197"/>
      <c r="ES22" s="197"/>
      <c r="ET22" s="197"/>
      <c r="EU22" s="197"/>
      <c r="EV22" s="197"/>
      <c r="EW22" s="197"/>
      <c r="EX22" s="197"/>
      <c r="EY22" s="197"/>
      <c r="EZ22" s="197"/>
      <c r="FA22" s="197"/>
      <c r="FB22" s="197"/>
      <c r="FC22" s="197"/>
      <c r="FD22" s="197"/>
      <c r="FE22" s="197"/>
    </row>
  </sheetData>
  <sheetProtection password="CC53" sheet="1"/>
  <mergeCells count="18">
    <mergeCell ref="A21:FE22"/>
    <mergeCell ref="DV17:ES17"/>
    <mergeCell ref="A19:R19"/>
    <mergeCell ref="S19:EY19"/>
    <mergeCell ref="A20:R20"/>
    <mergeCell ref="S20:EY20"/>
    <mergeCell ref="BH11:CP11"/>
    <mergeCell ref="A14:CE14"/>
    <mergeCell ref="CF14:DL14"/>
    <mergeCell ref="B15:CE15"/>
    <mergeCell ref="CF15:DL16"/>
    <mergeCell ref="B16:CE16"/>
    <mergeCell ref="AC10:DX10"/>
    <mergeCell ref="S1:EH1"/>
    <mergeCell ref="S3:EH3"/>
    <mergeCell ref="S5:EH5"/>
    <mergeCell ref="AC7:DX7"/>
    <mergeCell ref="AC9:DX9"/>
  </mergeCells>
  <printOptions gridLines="1"/>
  <pageMargins left="0.59027777777777801" right="0.51180555555555496" top="0.196527777777778" bottom="0.39374999999999999" header="0.51180555555555496" footer="0.51180555555555496"/>
  <pageSetup paperSize="9" scale="86" firstPageNumber="0"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FFFF00"/>
    <pageSetUpPr fitToPage="1"/>
  </sheetPr>
  <dimension ref="A1:R53"/>
  <sheetViews>
    <sheetView zoomScale="130" zoomScaleNormal="130" zoomScaleSheetLayoutView="100" workbookViewId="0">
      <pane xSplit="1" ySplit="1" topLeftCell="D2" activePane="bottomRight" state="frozen"/>
      <selection activeCell="C2" sqref="C2:K2"/>
      <selection pane="topRight" activeCell="C2" sqref="C2:K2"/>
      <selection pane="bottomLeft" activeCell="C2" sqref="C2:K2"/>
      <selection pane="bottomRight" activeCell="R34" sqref="R34:R36"/>
    </sheetView>
  </sheetViews>
  <sheetFormatPr defaultColWidth="9.140625" defaultRowHeight="15" x14ac:dyDescent="0.25"/>
  <cols>
    <col min="1" max="1" width="9.7109375" customWidth="1"/>
    <col min="2" max="2" width="34.140625" customWidth="1"/>
    <col min="3" max="3" width="62.140625" style="22" customWidth="1"/>
    <col min="4" max="4" width="9" bestFit="1" customWidth="1"/>
    <col min="5" max="7" width="11.85546875" hidden="1" customWidth="1"/>
    <col min="8" max="8" width="25.85546875" customWidth="1"/>
    <col min="9" max="9" width="17.85546875" style="154" customWidth="1"/>
    <col min="10" max="16" width="11.85546875" hidden="1" customWidth="1"/>
    <col min="17" max="17" width="6.42578125" hidden="1" customWidth="1"/>
    <col min="18" max="18" width="43.85546875" customWidth="1"/>
    <col min="19" max="19" width="9.140625" customWidth="1"/>
  </cols>
  <sheetData>
    <row r="1" spans="1:18" ht="20.65" customHeight="1" thickBot="1" x14ac:dyDescent="0.3">
      <c r="A1" s="2" t="s">
        <v>103</v>
      </c>
      <c r="B1" s="2" t="s">
        <v>104</v>
      </c>
      <c r="C1" s="2" t="s">
        <v>105</v>
      </c>
      <c r="D1" s="2" t="s">
        <v>61</v>
      </c>
      <c r="E1" s="2">
        <v>2018</v>
      </c>
      <c r="F1" s="2">
        <v>2019</v>
      </c>
      <c r="G1" s="2">
        <v>2020</v>
      </c>
      <c r="H1" s="2" t="s">
        <v>106</v>
      </c>
      <c r="I1" s="155" t="s">
        <v>107</v>
      </c>
      <c r="J1" s="2">
        <v>2023</v>
      </c>
      <c r="K1" s="2">
        <v>2024</v>
      </c>
      <c r="L1" s="2">
        <v>2025</v>
      </c>
      <c r="M1" s="2">
        <v>2026</v>
      </c>
      <c r="N1" s="2">
        <v>2027</v>
      </c>
      <c r="O1" s="2">
        <v>2028</v>
      </c>
      <c r="P1" s="2">
        <v>2029</v>
      </c>
      <c r="Q1" s="2">
        <v>2030</v>
      </c>
      <c r="R1" s="2" t="s">
        <v>108</v>
      </c>
    </row>
    <row r="2" spans="1:18" ht="91.15" customHeight="1" x14ac:dyDescent="0.25">
      <c r="A2" s="283" t="s">
        <v>267</v>
      </c>
      <c r="B2" s="66" t="s">
        <v>282</v>
      </c>
      <c r="C2" s="67" t="s">
        <v>283</v>
      </c>
      <c r="D2" s="68" t="s">
        <v>203</v>
      </c>
      <c r="E2" s="3">
        <f t="shared" ref="E2:Q2" si="0">IFERROR((E3/(E4+E5)),0)</f>
        <v>0</v>
      </c>
      <c r="F2" s="3">
        <f t="shared" si="0"/>
        <v>0</v>
      </c>
      <c r="G2" s="3">
        <f t="shared" si="0"/>
        <v>4.5</v>
      </c>
      <c r="H2" s="85">
        <f t="shared" si="0"/>
        <v>0.13230576441102757</v>
      </c>
      <c r="I2" s="85">
        <f t="shared" si="0"/>
        <v>0</v>
      </c>
      <c r="J2" s="18">
        <f t="shared" si="0"/>
        <v>0</v>
      </c>
      <c r="K2" s="18">
        <f t="shared" si="0"/>
        <v>0</v>
      </c>
      <c r="L2" s="18">
        <f t="shared" si="0"/>
        <v>0</v>
      </c>
      <c r="M2" s="18">
        <f t="shared" si="0"/>
        <v>0</v>
      </c>
      <c r="N2" s="18">
        <f t="shared" si="0"/>
        <v>0</v>
      </c>
      <c r="O2" s="18">
        <f t="shared" si="0"/>
        <v>0</v>
      </c>
      <c r="P2" s="18">
        <f t="shared" si="0"/>
        <v>0</v>
      </c>
      <c r="Q2" s="18">
        <f t="shared" si="0"/>
        <v>0</v>
      </c>
      <c r="R2" s="17"/>
    </row>
    <row r="3" spans="1:18" ht="151.9" customHeight="1" x14ac:dyDescent="0.25">
      <c r="A3" s="284"/>
      <c r="B3" s="5" t="s">
        <v>283</v>
      </c>
      <c r="C3" s="6" t="s">
        <v>205</v>
      </c>
      <c r="D3" s="7" t="s">
        <v>203</v>
      </c>
      <c r="E3" s="8">
        <v>0</v>
      </c>
      <c r="F3" s="8">
        <v>0</v>
      </c>
      <c r="G3" s="8">
        <v>9</v>
      </c>
      <c r="H3" s="164">
        <v>52.79</v>
      </c>
      <c r="I3" s="168"/>
      <c r="J3" s="8">
        <v>0</v>
      </c>
      <c r="K3" s="8">
        <v>0</v>
      </c>
      <c r="L3" s="8">
        <v>0</v>
      </c>
      <c r="M3" s="8">
        <v>0</v>
      </c>
      <c r="N3" s="8">
        <v>0</v>
      </c>
      <c r="O3" s="8">
        <v>0</v>
      </c>
      <c r="P3" s="8">
        <v>0</v>
      </c>
      <c r="Q3" s="8">
        <v>0</v>
      </c>
      <c r="R3" s="97" t="s">
        <v>284</v>
      </c>
    </row>
    <row r="4" spans="1:18" ht="20.25" customHeight="1" x14ac:dyDescent="0.25">
      <c r="A4" s="284"/>
      <c r="B4" s="5" t="s">
        <v>145</v>
      </c>
      <c r="C4" s="6" t="s">
        <v>146</v>
      </c>
      <c r="D4" s="7" t="s">
        <v>147</v>
      </c>
      <c r="E4" s="8">
        <f>'Прил_ПЭ_Базовая часть_Расчет'!E6</f>
        <v>0</v>
      </c>
      <c r="F4" s="8">
        <f>'Прил_ПЭ_Базовая часть_Расчет'!F6</f>
        <v>0</v>
      </c>
      <c r="G4" s="8">
        <v>1</v>
      </c>
      <c r="H4" s="164">
        <f>'Прил_ПЭ_Базовая часть_Расчет'!H6</f>
        <v>387</v>
      </c>
      <c r="I4" s="194">
        <f>'Прил_ПЭ_Базовая часть_Расчет'!I6</f>
        <v>338.4</v>
      </c>
      <c r="J4" s="8">
        <f>'Прил_ПЭ_Базовая часть_Расчет'!J6</f>
        <v>0</v>
      </c>
      <c r="K4" s="8">
        <f>'Прил_ПЭ_Базовая часть_Расчет'!K6</f>
        <v>0</v>
      </c>
      <c r="L4" s="8">
        <f>'Прил_ПЭ_Базовая часть_Расчет'!L6</f>
        <v>0</v>
      </c>
      <c r="M4" s="8">
        <f>'Прил_ПЭ_Базовая часть_Расчет'!M6</f>
        <v>0</v>
      </c>
      <c r="N4" s="8">
        <f>'Прил_ПЭ_Базовая часть_Расчет'!N6</f>
        <v>0</v>
      </c>
      <c r="O4" s="8">
        <f>'Прил_ПЭ_Базовая часть_Расчет'!O6</f>
        <v>0</v>
      </c>
      <c r="P4" s="8">
        <f>'Прил_ПЭ_Базовая часть_Расчет'!P6</f>
        <v>0</v>
      </c>
      <c r="Q4" s="8">
        <f>'Прил_ПЭ_Базовая часть_Расчет'!Q6</f>
        <v>0</v>
      </c>
      <c r="R4" s="9" t="s">
        <v>148</v>
      </c>
    </row>
    <row r="5" spans="1:18" ht="20.65" customHeight="1" thickBot="1" x14ac:dyDescent="0.3">
      <c r="A5" s="238"/>
      <c r="B5" s="11" t="s">
        <v>149</v>
      </c>
      <c r="C5" s="6" t="s">
        <v>150</v>
      </c>
      <c r="D5" s="13" t="s">
        <v>147</v>
      </c>
      <c r="E5" s="1">
        <f>'Прил_ПЭ_Базовая часть_Расчет'!E7</f>
        <v>0</v>
      </c>
      <c r="F5" s="1">
        <f>'Прил_ПЭ_Базовая часть_Расчет'!F7</f>
        <v>0</v>
      </c>
      <c r="G5" s="1">
        <v>1</v>
      </c>
      <c r="H5" s="165">
        <f>'Прил_ПЭ_Базовая часть_Расчет'!H7</f>
        <v>12</v>
      </c>
      <c r="I5" s="194">
        <f>'Прил_ПЭ_Базовая часть_Расчет'!I7</f>
        <v>9.1</v>
      </c>
      <c r="J5" s="1">
        <f>'Прил_ПЭ_Базовая часть_Расчет'!J7</f>
        <v>0</v>
      </c>
      <c r="K5" s="1">
        <f>'Прил_ПЭ_Базовая часть_Расчет'!K7</f>
        <v>0</v>
      </c>
      <c r="L5" s="1">
        <f>'Прил_ПЭ_Базовая часть_Расчет'!L7</f>
        <v>0</v>
      </c>
      <c r="M5" s="1">
        <f>'Прил_ПЭ_Базовая часть_Расчет'!M7</f>
        <v>0</v>
      </c>
      <c r="N5" s="1">
        <f>'Прил_ПЭ_Базовая часть_Расчет'!N7</f>
        <v>0</v>
      </c>
      <c r="O5" s="1">
        <f>'Прил_ПЭ_Базовая часть_Расчет'!O7</f>
        <v>0</v>
      </c>
      <c r="P5" s="1">
        <f>'Прил_ПЭ_Базовая часть_Расчет'!P7</f>
        <v>0</v>
      </c>
      <c r="Q5" s="1">
        <f>'Прил_ПЭ_Базовая часть_Расчет'!Q7</f>
        <v>0</v>
      </c>
      <c r="R5" s="14" t="s">
        <v>151</v>
      </c>
    </row>
    <row r="6" spans="1:18" ht="151.9" customHeight="1" x14ac:dyDescent="0.25">
      <c r="A6" s="283" t="s">
        <v>269</v>
      </c>
      <c r="B6" s="66" t="s">
        <v>270</v>
      </c>
      <c r="C6" s="67" t="s">
        <v>285</v>
      </c>
      <c r="D6" s="69" t="s">
        <v>203</v>
      </c>
      <c r="E6" s="70">
        <f t="shared" ref="E6:Q6" si="1">IFERROR((E7/(E8+E9)),0)</f>
        <v>0</v>
      </c>
      <c r="F6" s="70">
        <f t="shared" si="1"/>
        <v>0</v>
      </c>
      <c r="G6" s="70">
        <f t="shared" si="1"/>
        <v>0</v>
      </c>
      <c r="H6" s="87">
        <f t="shared" si="1"/>
        <v>0.53721804511278193</v>
      </c>
      <c r="I6" s="87">
        <f t="shared" si="1"/>
        <v>0</v>
      </c>
      <c r="J6" s="15">
        <f t="shared" si="1"/>
        <v>0</v>
      </c>
      <c r="K6" s="15">
        <f t="shared" si="1"/>
        <v>0</v>
      </c>
      <c r="L6" s="15">
        <f t="shared" si="1"/>
        <v>0</v>
      </c>
      <c r="M6" s="15">
        <f t="shared" si="1"/>
        <v>0</v>
      </c>
      <c r="N6" s="15">
        <f t="shared" si="1"/>
        <v>0</v>
      </c>
      <c r="O6" s="15">
        <f t="shared" si="1"/>
        <v>0</v>
      </c>
      <c r="P6" s="15">
        <f t="shared" si="1"/>
        <v>0</v>
      </c>
      <c r="Q6" s="15">
        <f t="shared" si="1"/>
        <v>0</v>
      </c>
      <c r="R6" s="17"/>
    </row>
    <row r="7" spans="1:18" ht="253.15" customHeight="1" x14ac:dyDescent="0.25">
      <c r="A7" s="284"/>
      <c r="B7" s="5" t="s">
        <v>286</v>
      </c>
      <c r="C7" s="6" t="s">
        <v>209</v>
      </c>
      <c r="D7" s="7" t="s">
        <v>203</v>
      </c>
      <c r="E7" s="8">
        <v>0</v>
      </c>
      <c r="F7" s="8">
        <v>0</v>
      </c>
      <c r="G7" s="8">
        <v>0</v>
      </c>
      <c r="H7" s="164">
        <v>214.35</v>
      </c>
      <c r="I7" s="168"/>
      <c r="J7" s="8">
        <v>0</v>
      </c>
      <c r="K7" s="8">
        <v>0</v>
      </c>
      <c r="L7" s="8">
        <v>0</v>
      </c>
      <c r="M7" s="8">
        <v>0</v>
      </c>
      <c r="N7" s="8">
        <v>0</v>
      </c>
      <c r="O7" s="8">
        <v>0</v>
      </c>
      <c r="P7" s="8">
        <v>0</v>
      </c>
      <c r="Q7" s="8">
        <v>0</v>
      </c>
      <c r="R7" s="9" t="s">
        <v>287</v>
      </c>
    </row>
    <row r="8" spans="1:18" ht="20.25" customHeight="1" x14ac:dyDescent="0.25">
      <c r="A8" s="284"/>
      <c r="B8" s="5" t="s">
        <v>145</v>
      </c>
      <c r="C8" s="6" t="s">
        <v>146</v>
      </c>
      <c r="D8" s="7" t="s">
        <v>147</v>
      </c>
      <c r="E8" s="8">
        <f t="shared" ref="E8:H9" si="2">E4</f>
        <v>0</v>
      </c>
      <c r="F8" s="8">
        <f t="shared" si="2"/>
        <v>0</v>
      </c>
      <c r="G8" s="8">
        <f t="shared" si="2"/>
        <v>1</v>
      </c>
      <c r="H8" s="164">
        <f t="shared" si="2"/>
        <v>387</v>
      </c>
      <c r="I8" s="194">
        <f>'Прил_ПЭ_Базовая часть_Расчет'!I6</f>
        <v>338.4</v>
      </c>
      <c r="J8" s="8">
        <f t="shared" ref="J8:Q9" si="3">J4</f>
        <v>0</v>
      </c>
      <c r="K8" s="8">
        <f t="shared" si="3"/>
        <v>0</v>
      </c>
      <c r="L8" s="8">
        <f t="shared" si="3"/>
        <v>0</v>
      </c>
      <c r="M8" s="8">
        <f t="shared" si="3"/>
        <v>0</v>
      </c>
      <c r="N8" s="8">
        <f t="shared" si="3"/>
        <v>0</v>
      </c>
      <c r="O8" s="8">
        <f t="shared" si="3"/>
        <v>0</v>
      </c>
      <c r="P8" s="8">
        <f t="shared" si="3"/>
        <v>0</v>
      </c>
      <c r="Q8" s="8">
        <f t="shared" si="3"/>
        <v>0</v>
      </c>
      <c r="R8" s="9" t="s">
        <v>148</v>
      </c>
    </row>
    <row r="9" spans="1:18" ht="20.65" customHeight="1" thickBot="1" x14ac:dyDescent="0.3">
      <c r="A9" s="238"/>
      <c r="B9" s="11" t="s">
        <v>149</v>
      </c>
      <c r="C9" s="6" t="s">
        <v>150</v>
      </c>
      <c r="D9" s="13" t="s">
        <v>147</v>
      </c>
      <c r="E9" s="1">
        <f t="shared" si="2"/>
        <v>0</v>
      </c>
      <c r="F9" s="1">
        <f t="shared" si="2"/>
        <v>0</v>
      </c>
      <c r="G9" s="1">
        <f t="shared" si="2"/>
        <v>1</v>
      </c>
      <c r="H9" s="165">
        <f t="shared" si="2"/>
        <v>12</v>
      </c>
      <c r="I9" s="194">
        <f>'Прил_ПЭ_Базовая часть_Расчет'!I7</f>
        <v>9.1</v>
      </c>
      <c r="J9" s="1">
        <f t="shared" si="3"/>
        <v>0</v>
      </c>
      <c r="K9" s="1">
        <f t="shared" si="3"/>
        <v>0</v>
      </c>
      <c r="L9" s="1">
        <f t="shared" si="3"/>
        <v>0</v>
      </c>
      <c r="M9" s="1">
        <f t="shared" si="3"/>
        <v>0</v>
      </c>
      <c r="N9" s="1">
        <f t="shared" si="3"/>
        <v>0</v>
      </c>
      <c r="O9" s="1">
        <f t="shared" si="3"/>
        <v>0</v>
      </c>
      <c r="P9" s="1">
        <f t="shared" si="3"/>
        <v>0</v>
      </c>
      <c r="Q9" s="1">
        <f t="shared" si="3"/>
        <v>0</v>
      </c>
      <c r="R9" s="14" t="s">
        <v>151</v>
      </c>
    </row>
    <row r="10" spans="1:18" ht="40.5" customHeight="1" x14ac:dyDescent="0.25">
      <c r="A10" s="283" t="s">
        <v>288</v>
      </c>
      <c r="B10" s="66" t="s">
        <v>272</v>
      </c>
      <c r="C10" s="67" t="s">
        <v>289</v>
      </c>
      <c r="D10" s="69" t="s">
        <v>221</v>
      </c>
      <c r="E10" s="3">
        <f t="shared" ref="E10:Q10" si="4">IFERROR(((E11+E12)/(E13+E14)),0)</f>
        <v>0</v>
      </c>
      <c r="F10" s="3">
        <f t="shared" si="4"/>
        <v>0</v>
      </c>
      <c r="G10" s="3">
        <f t="shared" si="4"/>
        <v>0</v>
      </c>
      <c r="H10" s="85">
        <f t="shared" si="4"/>
        <v>72.681704260651628</v>
      </c>
      <c r="I10" s="85">
        <f t="shared" si="4"/>
        <v>0</v>
      </c>
      <c r="J10" s="18">
        <f t="shared" si="4"/>
        <v>0</v>
      </c>
      <c r="K10" s="18">
        <f t="shared" si="4"/>
        <v>0</v>
      </c>
      <c r="L10" s="18">
        <f t="shared" si="4"/>
        <v>0</v>
      </c>
      <c r="M10" s="18">
        <f t="shared" si="4"/>
        <v>0</v>
      </c>
      <c r="N10" s="18">
        <f t="shared" si="4"/>
        <v>0</v>
      </c>
      <c r="O10" s="18">
        <f t="shared" si="4"/>
        <v>0</v>
      </c>
      <c r="P10" s="18">
        <f t="shared" si="4"/>
        <v>0</v>
      </c>
      <c r="Q10" s="18">
        <f t="shared" si="4"/>
        <v>0</v>
      </c>
      <c r="R10" s="16"/>
    </row>
    <row r="11" spans="1:18" ht="20.25" customHeight="1" x14ac:dyDescent="0.25">
      <c r="A11" s="284"/>
      <c r="B11" s="5" t="s">
        <v>290</v>
      </c>
      <c r="C11" s="6" t="s">
        <v>291</v>
      </c>
      <c r="D11" s="7" t="s">
        <v>221</v>
      </c>
      <c r="E11" s="8">
        <v>0</v>
      </c>
      <c r="F11" s="8">
        <v>0</v>
      </c>
      <c r="G11" s="8">
        <v>0</v>
      </c>
      <c r="H11" s="164">
        <v>9000</v>
      </c>
      <c r="I11" s="168"/>
      <c r="J11" s="8">
        <v>0</v>
      </c>
      <c r="K11" s="8">
        <v>0</v>
      </c>
      <c r="L11" s="8">
        <v>0</v>
      </c>
      <c r="M11" s="8">
        <v>0</v>
      </c>
      <c r="N11" s="8">
        <v>0</v>
      </c>
      <c r="O11" s="8">
        <v>0</v>
      </c>
      <c r="P11" s="8">
        <v>0</v>
      </c>
      <c r="Q11" s="8">
        <v>0</v>
      </c>
      <c r="R11" s="9" t="s">
        <v>292</v>
      </c>
    </row>
    <row r="12" spans="1:18" ht="20.25" customHeight="1" x14ac:dyDescent="0.25">
      <c r="A12" s="284"/>
      <c r="B12" s="5" t="s">
        <v>293</v>
      </c>
      <c r="C12" s="6" t="s">
        <v>294</v>
      </c>
      <c r="D12" s="7" t="s">
        <v>221</v>
      </c>
      <c r="E12" s="8">
        <v>0</v>
      </c>
      <c r="F12" s="8">
        <v>0</v>
      </c>
      <c r="G12" s="8">
        <v>0</v>
      </c>
      <c r="H12" s="164">
        <v>20000</v>
      </c>
      <c r="I12" s="168"/>
      <c r="J12" s="8">
        <v>0</v>
      </c>
      <c r="K12" s="8">
        <v>0</v>
      </c>
      <c r="L12" s="8">
        <v>0</v>
      </c>
      <c r="M12" s="8">
        <v>0</v>
      </c>
      <c r="N12" s="8">
        <v>0</v>
      </c>
      <c r="O12" s="8">
        <v>0</v>
      </c>
      <c r="P12" s="8">
        <v>0</v>
      </c>
      <c r="Q12" s="8">
        <v>0</v>
      </c>
      <c r="R12" s="9" t="s">
        <v>295</v>
      </c>
    </row>
    <row r="13" spans="1:18" ht="20.25" customHeight="1" x14ac:dyDescent="0.25">
      <c r="A13" s="284"/>
      <c r="B13" s="5" t="s">
        <v>145</v>
      </c>
      <c r="C13" s="6" t="s">
        <v>146</v>
      </c>
      <c r="D13" s="7" t="s">
        <v>147</v>
      </c>
      <c r="E13" s="8">
        <f>'Прил_ПЭ_Базовая часть_Расчет'!E6</f>
        <v>0</v>
      </c>
      <c r="F13" s="8">
        <f>'Прил_ПЭ_Базовая часть_Расчет'!F6</f>
        <v>0</v>
      </c>
      <c r="G13" s="8">
        <f>'Прил_ПЭ_Базовая часть_Расчет'!G6</f>
        <v>0</v>
      </c>
      <c r="H13" s="164">
        <f>'Прил_ПЭ_Базовая часть_Расчет'!H6</f>
        <v>387</v>
      </c>
      <c r="I13" s="194">
        <f>'Прил_ПЭ_Базовая часть_Расчет'!I6</f>
        <v>338.4</v>
      </c>
      <c r="J13" s="8">
        <f>'Прил_ПЭ_Базовая часть_Расчет'!J6</f>
        <v>0</v>
      </c>
      <c r="K13" s="8">
        <f>'Прил_ПЭ_Базовая часть_Расчет'!K6</f>
        <v>0</v>
      </c>
      <c r="L13" s="8">
        <f>'Прил_ПЭ_Базовая часть_Расчет'!L6</f>
        <v>0</v>
      </c>
      <c r="M13" s="8">
        <f>'Прил_ПЭ_Базовая часть_Расчет'!M6</f>
        <v>0</v>
      </c>
      <c r="N13" s="8">
        <f>'Прил_ПЭ_Базовая часть_Расчет'!N6</f>
        <v>0</v>
      </c>
      <c r="O13" s="8">
        <f>'Прил_ПЭ_Базовая часть_Расчет'!O6</f>
        <v>0</v>
      </c>
      <c r="P13" s="8">
        <f>'Прил_ПЭ_Базовая часть_Расчет'!P6</f>
        <v>0</v>
      </c>
      <c r="Q13" s="8">
        <f>'Прил_ПЭ_Базовая часть_Расчет'!Q6</f>
        <v>0</v>
      </c>
      <c r="R13" s="9" t="s">
        <v>148</v>
      </c>
    </row>
    <row r="14" spans="1:18" ht="20.65" customHeight="1" thickBot="1" x14ac:dyDescent="0.3">
      <c r="A14" s="238"/>
      <c r="B14" s="25" t="s">
        <v>149</v>
      </c>
      <c r="C14" s="6" t="s">
        <v>150</v>
      </c>
      <c r="D14" s="26" t="s">
        <v>147</v>
      </c>
      <c r="E14" s="27">
        <f>'Прил_ПЭ_Базовая часть_Расчет'!E7</f>
        <v>0</v>
      </c>
      <c r="F14" s="27">
        <f>'Прил_ПЭ_Базовая часть_Расчет'!F7</f>
        <v>0</v>
      </c>
      <c r="G14" s="27">
        <f>'Прил_ПЭ_Базовая часть_Расчет'!G7</f>
        <v>0</v>
      </c>
      <c r="H14" s="166">
        <f>'Прил_ПЭ_Базовая часть_Расчет'!H7</f>
        <v>12</v>
      </c>
      <c r="I14" s="194">
        <f>'Прил_ПЭ_Базовая часть_Расчет'!I7</f>
        <v>9.1</v>
      </c>
      <c r="J14" s="27">
        <f>'Прил_ПЭ_Базовая часть_Расчет'!J7</f>
        <v>0</v>
      </c>
      <c r="K14" s="27">
        <f>'Прил_ПЭ_Базовая часть_Расчет'!K7</f>
        <v>0</v>
      </c>
      <c r="L14" s="27">
        <f>'Прил_ПЭ_Базовая часть_Расчет'!L7</f>
        <v>0</v>
      </c>
      <c r="M14" s="27">
        <f>'Прил_ПЭ_Базовая часть_Расчет'!M7</f>
        <v>0</v>
      </c>
      <c r="N14" s="27">
        <f>'Прил_ПЭ_Базовая часть_Расчет'!N7</f>
        <v>0</v>
      </c>
      <c r="O14" s="27">
        <f>'Прил_ПЭ_Базовая часть_Расчет'!O7</f>
        <v>0</v>
      </c>
      <c r="P14" s="27">
        <f>'Прил_ПЭ_Базовая часть_Расчет'!P7</f>
        <v>0</v>
      </c>
      <c r="Q14" s="27">
        <f>'Прил_ПЭ_Базовая часть_Расчет'!Q7</f>
        <v>0</v>
      </c>
      <c r="R14" s="28" t="s">
        <v>151</v>
      </c>
    </row>
    <row r="15" spans="1:18" ht="81" customHeight="1" x14ac:dyDescent="0.25">
      <c r="A15" s="283" t="s">
        <v>296</v>
      </c>
      <c r="B15" s="66" t="s">
        <v>274</v>
      </c>
      <c r="C15" s="67" t="s">
        <v>297</v>
      </c>
      <c r="D15" s="69" t="s">
        <v>221</v>
      </c>
      <c r="E15" s="3">
        <f t="shared" ref="E15:Q15" si="5">IFERROR(((SUM(E16:E21))/(E22+E23)),0)</f>
        <v>0</v>
      </c>
      <c r="F15" s="3">
        <f t="shared" si="5"/>
        <v>0</v>
      </c>
      <c r="G15" s="3">
        <f t="shared" si="5"/>
        <v>0</v>
      </c>
      <c r="H15" s="85">
        <f t="shared" si="5"/>
        <v>517.54385964912285</v>
      </c>
      <c r="I15" s="85">
        <f t="shared" si="5"/>
        <v>0</v>
      </c>
      <c r="J15" s="18">
        <f t="shared" si="5"/>
        <v>0</v>
      </c>
      <c r="K15" s="18">
        <f t="shared" si="5"/>
        <v>0</v>
      </c>
      <c r="L15" s="18">
        <f t="shared" si="5"/>
        <v>0</v>
      </c>
      <c r="M15" s="18">
        <f t="shared" si="5"/>
        <v>0</v>
      </c>
      <c r="N15" s="18">
        <f t="shared" si="5"/>
        <v>0</v>
      </c>
      <c r="O15" s="18">
        <f t="shared" si="5"/>
        <v>0</v>
      </c>
      <c r="P15" s="18">
        <f t="shared" si="5"/>
        <v>0</v>
      </c>
      <c r="Q15" s="18">
        <f t="shared" si="5"/>
        <v>0</v>
      </c>
      <c r="R15" s="17"/>
    </row>
    <row r="16" spans="1:18" ht="30.4" customHeight="1" x14ac:dyDescent="0.25">
      <c r="A16" s="284"/>
      <c r="B16" s="150" t="s">
        <v>298</v>
      </c>
      <c r="C16" s="151" t="s">
        <v>299</v>
      </c>
      <c r="D16" s="152" t="s">
        <v>221</v>
      </c>
      <c r="E16" s="153">
        <v>0</v>
      </c>
      <c r="F16" s="153">
        <v>0</v>
      </c>
      <c r="G16" s="153">
        <v>0</v>
      </c>
      <c r="H16" s="164">
        <v>8880</v>
      </c>
      <c r="I16" s="171"/>
      <c r="J16" s="153">
        <v>0</v>
      </c>
      <c r="K16" s="153">
        <v>0</v>
      </c>
      <c r="L16" s="153">
        <v>0</v>
      </c>
      <c r="M16" s="153">
        <v>0</v>
      </c>
      <c r="N16" s="153">
        <v>0</v>
      </c>
      <c r="O16" s="153">
        <v>0</v>
      </c>
      <c r="P16" s="153">
        <v>0</v>
      </c>
      <c r="Q16" s="153">
        <v>0</v>
      </c>
      <c r="R16" s="9" t="s">
        <v>300</v>
      </c>
    </row>
    <row r="17" spans="1:18" ht="30.4" customHeight="1" x14ac:dyDescent="0.25">
      <c r="A17" s="284"/>
      <c r="B17" s="150" t="s">
        <v>301</v>
      </c>
      <c r="C17" s="151" t="s">
        <v>302</v>
      </c>
      <c r="D17" s="152" t="s">
        <v>221</v>
      </c>
      <c r="E17" s="153">
        <v>0</v>
      </c>
      <c r="F17" s="153">
        <v>0</v>
      </c>
      <c r="G17" s="153">
        <v>0</v>
      </c>
      <c r="H17" s="164">
        <v>5500</v>
      </c>
      <c r="I17" s="171"/>
      <c r="J17" s="153">
        <v>0</v>
      </c>
      <c r="K17" s="153">
        <v>0</v>
      </c>
      <c r="L17" s="153">
        <v>0</v>
      </c>
      <c r="M17" s="153">
        <v>0</v>
      </c>
      <c r="N17" s="153">
        <v>0</v>
      </c>
      <c r="O17" s="153">
        <v>0</v>
      </c>
      <c r="P17" s="153">
        <v>0</v>
      </c>
      <c r="Q17" s="153">
        <v>0</v>
      </c>
      <c r="R17" s="9" t="s">
        <v>303</v>
      </c>
    </row>
    <row r="18" spans="1:18" ht="20.25" customHeight="1" x14ac:dyDescent="0.25">
      <c r="A18" s="284"/>
      <c r="B18" s="150" t="s">
        <v>304</v>
      </c>
      <c r="C18" s="151" t="s">
        <v>305</v>
      </c>
      <c r="D18" s="152" t="s">
        <v>221</v>
      </c>
      <c r="E18" s="153">
        <v>0</v>
      </c>
      <c r="F18" s="153">
        <v>0</v>
      </c>
      <c r="G18" s="153">
        <v>0</v>
      </c>
      <c r="H18" s="164">
        <v>192060</v>
      </c>
      <c r="I18" s="171"/>
      <c r="J18" s="153">
        <v>0</v>
      </c>
      <c r="K18" s="153">
        <v>0</v>
      </c>
      <c r="L18" s="153">
        <v>0</v>
      </c>
      <c r="M18" s="153">
        <v>0</v>
      </c>
      <c r="N18" s="153">
        <v>0</v>
      </c>
      <c r="O18" s="153">
        <v>0</v>
      </c>
      <c r="P18" s="153">
        <v>0</v>
      </c>
      <c r="Q18" s="153">
        <v>0</v>
      </c>
      <c r="R18" s="9" t="s">
        <v>306</v>
      </c>
    </row>
    <row r="19" spans="1:18" ht="30.4" customHeight="1" x14ac:dyDescent="0.25">
      <c r="A19" s="284"/>
      <c r="B19" s="150" t="s">
        <v>307</v>
      </c>
      <c r="C19" s="151" t="s">
        <v>308</v>
      </c>
      <c r="D19" s="152" t="s">
        <v>221</v>
      </c>
      <c r="E19" s="153">
        <v>0</v>
      </c>
      <c r="F19" s="153">
        <v>0</v>
      </c>
      <c r="G19" s="153">
        <v>0</v>
      </c>
      <c r="H19" s="164">
        <v>20</v>
      </c>
      <c r="I19" s="171"/>
      <c r="J19" s="153">
        <v>0</v>
      </c>
      <c r="K19" s="153">
        <v>0</v>
      </c>
      <c r="L19" s="153">
        <v>0</v>
      </c>
      <c r="M19" s="153">
        <v>0</v>
      </c>
      <c r="N19" s="153">
        <v>0</v>
      </c>
      <c r="O19" s="153">
        <v>0</v>
      </c>
      <c r="P19" s="153">
        <v>0</v>
      </c>
      <c r="Q19" s="153">
        <v>0</v>
      </c>
      <c r="R19" s="9" t="s">
        <v>309</v>
      </c>
    </row>
    <row r="20" spans="1:18" ht="20.25" customHeight="1" x14ac:dyDescent="0.25">
      <c r="A20" s="284"/>
      <c r="B20" s="150" t="s">
        <v>310</v>
      </c>
      <c r="C20" s="151" t="s">
        <v>311</v>
      </c>
      <c r="D20" s="152" t="s">
        <v>221</v>
      </c>
      <c r="E20" s="153">
        <v>0</v>
      </c>
      <c r="F20" s="153">
        <v>0</v>
      </c>
      <c r="G20" s="153">
        <v>0</v>
      </c>
      <c r="H20" s="164">
        <v>20</v>
      </c>
      <c r="I20" s="171"/>
      <c r="J20" s="153">
        <v>0</v>
      </c>
      <c r="K20" s="153">
        <v>0</v>
      </c>
      <c r="L20" s="153">
        <v>0</v>
      </c>
      <c r="M20" s="153">
        <v>0</v>
      </c>
      <c r="N20" s="153">
        <v>0</v>
      </c>
      <c r="O20" s="153">
        <v>0</v>
      </c>
      <c r="P20" s="153">
        <v>0</v>
      </c>
      <c r="Q20" s="153">
        <v>0</v>
      </c>
      <c r="R20" s="9" t="s">
        <v>312</v>
      </c>
    </row>
    <row r="21" spans="1:18" ht="20.25" customHeight="1" x14ac:dyDescent="0.25">
      <c r="A21" s="284"/>
      <c r="B21" s="150" t="s">
        <v>313</v>
      </c>
      <c r="C21" s="151" t="s">
        <v>314</v>
      </c>
      <c r="D21" s="152" t="s">
        <v>221</v>
      </c>
      <c r="E21" s="153">
        <v>0</v>
      </c>
      <c r="F21" s="153">
        <v>0</v>
      </c>
      <c r="G21" s="153">
        <v>0</v>
      </c>
      <c r="H21" s="164">
        <v>20</v>
      </c>
      <c r="I21" s="171"/>
      <c r="J21" s="153">
        <v>0</v>
      </c>
      <c r="K21" s="153">
        <v>0</v>
      </c>
      <c r="L21" s="153">
        <v>0</v>
      </c>
      <c r="M21" s="153">
        <v>0</v>
      </c>
      <c r="N21" s="153">
        <v>0</v>
      </c>
      <c r="O21" s="153">
        <v>0</v>
      </c>
      <c r="P21" s="153">
        <v>0</v>
      </c>
      <c r="Q21" s="153">
        <v>0</v>
      </c>
      <c r="R21" s="9" t="s">
        <v>315</v>
      </c>
    </row>
    <row r="22" spans="1:18" ht="20.25" customHeight="1" x14ac:dyDescent="0.25">
      <c r="A22" s="284"/>
      <c r="B22" s="150" t="s">
        <v>145</v>
      </c>
      <c r="C22" s="151" t="s">
        <v>146</v>
      </c>
      <c r="D22" s="152" t="s">
        <v>147</v>
      </c>
      <c r="E22" s="153">
        <f>'Прил_ПЭ_Базовая часть_Расчет'!E6</f>
        <v>0</v>
      </c>
      <c r="F22" s="153">
        <f>'Прил_ПЭ_Базовая часть_Расчет'!F6</f>
        <v>0</v>
      </c>
      <c r="G22" s="153">
        <f>'Прил_ПЭ_Базовая часть_Расчет'!G6</f>
        <v>0</v>
      </c>
      <c r="H22" s="157">
        <f>'Прил_ПЭ_Базовая часть_Расчет'!H6</f>
        <v>387</v>
      </c>
      <c r="I22" s="194">
        <f>'Прил_ПЭ_Базовая часть_Расчет'!I6</f>
        <v>338.4</v>
      </c>
      <c r="J22" s="153">
        <f>'Прил_ПЭ_Базовая часть_Расчет'!J6</f>
        <v>0</v>
      </c>
      <c r="K22" s="153">
        <f>'Прил_ПЭ_Базовая часть_Расчет'!K6</f>
        <v>0</v>
      </c>
      <c r="L22" s="153">
        <f>'Прил_ПЭ_Базовая часть_Расчет'!L6</f>
        <v>0</v>
      </c>
      <c r="M22" s="153">
        <f>'Прил_ПЭ_Базовая часть_Расчет'!M6</f>
        <v>0</v>
      </c>
      <c r="N22" s="153">
        <f>'Прил_ПЭ_Базовая часть_Расчет'!N6</f>
        <v>0</v>
      </c>
      <c r="O22" s="153">
        <f>'Прил_ПЭ_Базовая часть_Расчет'!O6</f>
        <v>0</v>
      </c>
      <c r="P22" s="153">
        <f>'Прил_ПЭ_Базовая часть_Расчет'!P6</f>
        <v>0</v>
      </c>
      <c r="Q22" s="153">
        <f>'Прил_ПЭ_Базовая часть_Расчет'!Q6</f>
        <v>0</v>
      </c>
      <c r="R22" s="9" t="s">
        <v>148</v>
      </c>
    </row>
    <row r="23" spans="1:18" ht="20.65" customHeight="1" thickBot="1" x14ac:dyDescent="0.3">
      <c r="A23" s="238"/>
      <c r="B23" s="11" t="s">
        <v>149</v>
      </c>
      <c r="C23" s="12" t="s">
        <v>150</v>
      </c>
      <c r="D23" s="13" t="s">
        <v>147</v>
      </c>
      <c r="E23" s="1">
        <f>'Прил_ПЭ_Базовая часть_Расчет'!E7</f>
        <v>0</v>
      </c>
      <c r="F23" s="1">
        <f>'Прил_ПЭ_Базовая часть_Расчет'!F7</f>
        <v>0</v>
      </c>
      <c r="G23" s="1">
        <f>'Прил_ПЭ_Базовая часть_Расчет'!G7</f>
        <v>0</v>
      </c>
      <c r="H23" s="158">
        <f>'Прил_ПЭ_Базовая часть_Расчет'!H7</f>
        <v>12</v>
      </c>
      <c r="I23" s="195">
        <f>'Прил_ПЭ_Базовая часть_Расчет'!I7</f>
        <v>9.1</v>
      </c>
      <c r="J23" s="1">
        <f>'Прил_ПЭ_Базовая часть_Расчет'!J7</f>
        <v>0</v>
      </c>
      <c r="K23" s="1">
        <f>'Прил_ПЭ_Базовая часть_Расчет'!K7</f>
        <v>0</v>
      </c>
      <c r="L23" s="1">
        <f>'Прил_ПЭ_Базовая часть_Расчет'!L7</f>
        <v>0</v>
      </c>
      <c r="M23" s="1">
        <f>'Прил_ПЭ_Базовая часть_Расчет'!M7</f>
        <v>0</v>
      </c>
      <c r="N23" s="1">
        <f>'Прил_ПЭ_Базовая часть_Расчет'!N7</f>
        <v>0</v>
      </c>
      <c r="O23" s="1">
        <f>'Прил_ПЭ_Базовая часть_Расчет'!O7</f>
        <v>0</v>
      </c>
      <c r="P23" s="1">
        <f>'Прил_ПЭ_Базовая часть_Расчет'!P7</f>
        <v>0</v>
      </c>
      <c r="Q23" s="1">
        <f>'Прил_ПЭ_Базовая часть_Расчет'!Q7</f>
        <v>0</v>
      </c>
      <c r="R23" s="14" t="s">
        <v>151</v>
      </c>
    </row>
    <row r="24" spans="1:18" ht="81" customHeight="1" x14ac:dyDescent="0.25">
      <c r="A24" s="283" t="s">
        <v>316</v>
      </c>
      <c r="B24" s="66" t="s">
        <v>276</v>
      </c>
      <c r="C24" s="67" t="s">
        <v>317</v>
      </c>
      <c r="D24" s="69" t="s">
        <v>154</v>
      </c>
      <c r="E24" s="3">
        <f t="shared" ref="E24:Q24" si="6">IF(SUM(E25:E26)&gt;SUM(E27:E32),"ОШИБКА",IFERROR(((SUM(E25:E26))/(SUM(E27:E32)))*100,0))</f>
        <v>0</v>
      </c>
      <c r="F24" s="3">
        <f t="shared" si="6"/>
        <v>0</v>
      </c>
      <c r="G24" s="3">
        <f t="shared" si="6"/>
        <v>0</v>
      </c>
      <c r="H24" s="92">
        <f t="shared" si="6"/>
        <v>5.4407176287051477</v>
      </c>
      <c r="I24" s="92">
        <f t="shared" si="6"/>
        <v>0</v>
      </c>
      <c r="J24" s="75">
        <f t="shared" si="6"/>
        <v>0</v>
      </c>
      <c r="K24" s="75">
        <f t="shared" si="6"/>
        <v>0</v>
      </c>
      <c r="L24" s="75">
        <f t="shared" si="6"/>
        <v>0</v>
      </c>
      <c r="M24" s="75">
        <f t="shared" si="6"/>
        <v>0</v>
      </c>
      <c r="N24" s="75">
        <f t="shared" si="6"/>
        <v>0</v>
      </c>
      <c r="O24" s="75">
        <f t="shared" si="6"/>
        <v>0</v>
      </c>
      <c r="P24" s="75">
        <f t="shared" si="6"/>
        <v>0</v>
      </c>
      <c r="Q24" s="75">
        <f t="shared" si="6"/>
        <v>0</v>
      </c>
      <c r="R24" s="16"/>
    </row>
    <row r="25" spans="1:18" ht="30.4" customHeight="1" x14ac:dyDescent="0.25">
      <c r="A25" s="284"/>
      <c r="B25" s="6" t="s">
        <v>318</v>
      </c>
      <c r="C25" s="6" t="s">
        <v>319</v>
      </c>
      <c r="D25" s="7" t="s">
        <v>147</v>
      </c>
      <c r="E25" s="8">
        <v>0</v>
      </c>
      <c r="F25" s="8">
        <v>0</v>
      </c>
      <c r="G25" s="8">
        <v>0</v>
      </c>
      <c r="H25" s="164">
        <v>272</v>
      </c>
      <c r="I25" s="168"/>
      <c r="J25" s="8">
        <v>0</v>
      </c>
      <c r="K25" s="8">
        <v>0</v>
      </c>
      <c r="L25" s="8">
        <v>0</v>
      </c>
      <c r="M25" s="8">
        <v>0</v>
      </c>
      <c r="N25" s="8">
        <v>0</v>
      </c>
      <c r="O25" s="8">
        <v>0</v>
      </c>
      <c r="P25" s="8">
        <v>0</v>
      </c>
      <c r="Q25" s="8">
        <v>0</v>
      </c>
      <c r="R25" s="9" t="s">
        <v>320</v>
      </c>
    </row>
    <row r="26" spans="1:18" ht="30.4" customHeight="1" x14ac:dyDescent="0.25">
      <c r="A26" s="284"/>
      <c r="B26" s="6" t="s">
        <v>321</v>
      </c>
      <c r="C26" s="6" t="s">
        <v>322</v>
      </c>
      <c r="D26" s="7" t="s">
        <v>147</v>
      </c>
      <c r="E26" s="8">
        <v>0</v>
      </c>
      <c r="F26" s="8">
        <v>0</v>
      </c>
      <c r="G26" s="8">
        <v>0</v>
      </c>
      <c r="H26" s="164">
        <v>7</v>
      </c>
      <c r="I26" s="168"/>
      <c r="J26" s="8">
        <v>0</v>
      </c>
      <c r="K26" s="8">
        <v>0</v>
      </c>
      <c r="L26" s="8">
        <v>0</v>
      </c>
      <c r="M26" s="8">
        <v>0</v>
      </c>
      <c r="N26" s="8">
        <v>0</v>
      </c>
      <c r="O26" s="8">
        <v>0</v>
      </c>
      <c r="P26" s="8">
        <v>0</v>
      </c>
      <c r="Q26" s="8">
        <v>0</v>
      </c>
      <c r="R26" s="9" t="s">
        <v>323</v>
      </c>
    </row>
    <row r="27" spans="1:18" ht="20.25" customHeight="1" x14ac:dyDescent="0.25">
      <c r="A27" s="284"/>
      <c r="B27" s="5" t="s">
        <v>233</v>
      </c>
      <c r="C27" s="6" t="s">
        <v>234</v>
      </c>
      <c r="D27" s="7" t="s">
        <v>147</v>
      </c>
      <c r="E27" s="8">
        <f>'Прил_ПЭ_Базовая часть_Расчет'!E13</f>
        <v>0</v>
      </c>
      <c r="F27" s="8">
        <f>'Прил_ПЭ_Базовая часть_Расчет'!F13</f>
        <v>0</v>
      </c>
      <c r="G27" s="8">
        <f>'Прил_ПЭ_Базовая часть_Расчет'!G13</f>
        <v>0</v>
      </c>
      <c r="H27" s="86">
        <f>'Прил_ПЭ_Базовая часть_Расчет'!H13</f>
        <v>4344</v>
      </c>
      <c r="I27" s="168">
        <f>'Прил_ПЭ_Базовая часть_Расчет'!I13</f>
        <v>4533</v>
      </c>
      <c r="J27" s="8">
        <f>'Прил_ПЭ_Базовая часть_Расчет'!J13</f>
        <v>0</v>
      </c>
      <c r="K27" s="8">
        <f>'Прил_ПЭ_Базовая часть_Расчет'!K13</f>
        <v>0</v>
      </c>
      <c r="L27" s="8">
        <f>'Прил_ПЭ_Базовая часть_Расчет'!L13</f>
        <v>0</v>
      </c>
      <c r="M27" s="8">
        <f>'Прил_ПЭ_Базовая часть_Расчет'!M13</f>
        <v>0</v>
      </c>
      <c r="N27" s="8">
        <f>'Прил_ПЭ_Базовая часть_Расчет'!N13</f>
        <v>0</v>
      </c>
      <c r="O27" s="8">
        <f>'Прил_ПЭ_Базовая часть_Расчет'!O13</f>
        <v>0</v>
      </c>
      <c r="P27" s="8">
        <f>'Прил_ПЭ_Базовая часть_Расчет'!P13</f>
        <v>0</v>
      </c>
      <c r="Q27" s="8">
        <f>'Прил_ПЭ_Базовая часть_Расчет'!Q13</f>
        <v>0</v>
      </c>
      <c r="R27" s="9" t="s">
        <v>165</v>
      </c>
    </row>
    <row r="28" spans="1:18" ht="20.25" customHeight="1" x14ac:dyDescent="0.25">
      <c r="A28" s="284"/>
      <c r="B28" s="5" t="s">
        <v>235</v>
      </c>
      <c r="C28" s="6" t="s">
        <v>236</v>
      </c>
      <c r="D28" s="7" t="s">
        <v>147</v>
      </c>
      <c r="E28" s="8">
        <f>'Прил_ПЭ_Базовая часть_Расчет'!E14</f>
        <v>0</v>
      </c>
      <c r="F28" s="8">
        <f>'Прил_ПЭ_Базовая часть_Расчет'!F14</f>
        <v>0</v>
      </c>
      <c r="G28" s="8">
        <f>'Прил_ПЭ_Базовая часть_Расчет'!G14</f>
        <v>0</v>
      </c>
      <c r="H28" s="86">
        <f>'Прил_ПЭ_Базовая часть_Расчет'!H14</f>
        <v>13</v>
      </c>
      <c r="I28" s="168">
        <f>'Прил_ПЭ_Базовая часть_Расчет'!I14</f>
        <v>16</v>
      </c>
      <c r="J28" s="8">
        <f>'Прил_ПЭ_Базовая часть_Расчет'!J14</f>
        <v>0</v>
      </c>
      <c r="K28" s="8">
        <f>'Прил_ПЭ_Базовая часть_Расчет'!K14</f>
        <v>0</v>
      </c>
      <c r="L28" s="8">
        <f>'Прил_ПЭ_Базовая часть_Расчет'!L14</f>
        <v>0</v>
      </c>
      <c r="M28" s="8">
        <f>'Прил_ПЭ_Базовая часть_Расчет'!M14</f>
        <v>0</v>
      </c>
      <c r="N28" s="8">
        <f>'Прил_ПЭ_Базовая часть_Расчет'!N14</f>
        <v>0</v>
      </c>
      <c r="O28" s="8">
        <f>'Прил_ПЭ_Базовая часть_Расчет'!O14</f>
        <v>0</v>
      </c>
      <c r="P28" s="8">
        <f>'Прил_ПЭ_Базовая часть_Расчет'!P14</f>
        <v>0</v>
      </c>
      <c r="Q28" s="8">
        <f>'Прил_ПЭ_Базовая часть_Расчет'!Q14</f>
        <v>0</v>
      </c>
      <c r="R28" s="9" t="s">
        <v>168</v>
      </c>
    </row>
    <row r="29" spans="1:18" ht="20.25" customHeight="1" x14ac:dyDescent="0.25">
      <c r="A29" s="284"/>
      <c r="B29" s="5" t="s">
        <v>237</v>
      </c>
      <c r="C29" s="6" t="s">
        <v>238</v>
      </c>
      <c r="D29" s="7" t="s">
        <v>147</v>
      </c>
      <c r="E29" s="8">
        <f>'Прил_ПЭ_Базовая часть_Расчет'!E15</f>
        <v>0</v>
      </c>
      <c r="F29" s="8">
        <f>'Прил_ПЭ_Базовая часть_Расчет'!F15</f>
        <v>0</v>
      </c>
      <c r="G29" s="8">
        <f>'Прил_ПЭ_Базовая часть_Расчет'!G15</f>
        <v>0</v>
      </c>
      <c r="H29" s="86">
        <f>'Прил_ПЭ_Базовая часть_Расчет'!H15</f>
        <v>630</v>
      </c>
      <c r="I29" s="168">
        <f>'Прил_ПЭ_Базовая часть_Расчет'!I15</f>
        <v>712</v>
      </c>
      <c r="J29" s="8">
        <f>'Прил_ПЭ_Базовая часть_Расчет'!J15</f>
        <v>0</v>
      </c>
      <c r="K29" s="8">
        <f>'Прил_ПЭ_Базовая часть_Расчет'!K15</f>
        <v>0</v>
      </c>
      <c r="L29" s="8">
        <f>'Прил_ПЭ_Базовая часть_Расчет'!L15</f>
        <v>0</v>
      </c>
      <c r="M29" s="8">
        <f>'Прил_ПЭ_Базовая часть_Расчет'!M15</f>
        <v>0</v>
      </c>
      <c r="N29" s="8">
        <f>'Прил_ПЭ_Базовая часть_Расчет'!N15</f>
        <v>0</v>
      </c>
      <c r="O29" s="8">
        <f>'Прил_ПЭ_Базовая часть_Расчет'!O15</f>
        <v>0</v>
      </c>
      <c r="P29" s="8">
        <f>'Прил_ПЭ_Базовая часть_Расчет'!P15</f>
        <v>0</v>
      </c>
      <c r="Q29" s="8">
        <f>'Прил_ПЭ_Базовая часть_Расчет'!Q15</f>
        <v>0</v>
      </c>
      <c r="R29" s="9" t="s">
        <v>171</v>
      </c>
    </row>
    <row r="30" spans="1:18" ht="30.4" customHeight="1" x14ac:dyDescent="0.25">
      <c r="A30" s="284"/>
      <c r="B30" s="5" t="s">
        <v>239</v>
      </c>
      <c r="C30" s="6" t="s">
        <v>240</v>
      </c>
      <c r="D30" s="7" t="s">
        <v>147</v>
      </c>
      <c r="E30" s="8">
        <v>0</v>
      </c>
      <c r="F30" s="8">
        <v>0</v>
      </c>
      <c r="G30" s="8">
        <v>0</v>
      </c>
      <c r="H30" s="164">
        <v>141</v>
      </c>
      <c r="I30" s="168"/>
      <c r="J30" s="8">
        <v>0</v>
      </c>
      <c r="K30" s="8">
        <v>0</v>
      </c>
      <c r="L30" s="8">
        <v>0</v>
      </c>
      <c r="M30" s="8">
        <v>0</v>
      </c>
      <c r="N30" s="8">
        <v>0</v>
      </c>
      <c r="O30" s="8">
        <v>0</v>
      </c>
      <c r="P30" s="8">
        <v>0</v>
      </c>
      <c r="Q30" s="8">
        <v>0</v>
      </c>
      <c r="R30" s="9" t="s">
        <v>241</v>
      </c>
    </row>
    <row r="31" spans="1:18" ht="20.25" customHeight="1" x14ac:dyDescent="0.25">
      <c r="A31" s="284"/>
      <c r="B31" s="5" t="s">
        <v>242</v>
      </c>
      <c r="C31" s="6" t="s">
        <v>243</v>
      </c>
      <c r="D31" s="7" t="s">
        <v>147</v>
      </c>
      <c r="E31" s="8">
        <v>0</v>
      </c>
      <c r="F31" s="8">
        <v>0</v>
      </c>
      <c r="G31" s="8">
        <v>0</v>
      </c>
      <c r="H31" s="164">
        <v>0</v>
      </c>
      <c r="I31" s="168"/>
      <c r="J31" s="8">
        <v>0</v>
      </c>
      <c r="K31" s="8">
        <v>0</v>
      </c>
      <c r="L31" s="8">
        <v>0</v>
      </c>
      <c r="M31" s="8">
        <v>0</v>
      </c>
      <c r="N31" s="8">
        <v>0</v>
      </c>
      <c r="O31" s="8">
        <v>0</v>
      </c>
      <c r="P31" s="8">
        <v>0</v>
      </c>
      <c r="Q31" s="8">
        <v>0</v>
      </c>
      <c r="R31" s="9" t="s">
        <v>244</v>
      </c>
    </row>
    <row r="32" spans="1:18" ht="20.65" customHeight="1" thickBot="1" x14ac:dyDescent="0.3">
      <c r="A32" s="238"/>
      <c r="B32" s="25" t="s">
        <v>245</v>
      </c>
      <c r="C32" s="29" t="s">
        <v>246</v>
      </c>
      <c r="D32" s="26" t="s">
        <v>147</v>
      </c>
      <c r="E32" s="27">
        <v>0</v>
      </c>
      <c r="F32" s="27">
        <v>0</v>
      </c>
      <c r="G32" s="27">
        <v>0</v>
      </c>
      <c r="H32" s="166">
        <v>0</v>
      </c>
      <c r="I32" s="170"/>
      <c r="J32" s="27">
        <v>0</v>
      </c>
      <c r="K32" s="27">
        <v>0</v>
      </c>
      <c r="L32" s="27">
        <v>0</v>
      </c>
      <c r="M32" s="27">
        <v>0</v>
      </c>
      <c r="N32" s="27">
        <v>0</v>
      </c>
      <c r="O32" s="27">
        <v>0</v>
      </c>
      <c r="P32" s="27">
        <v>0</v>
      </c>
      <c r="Q32" s="27">
        <v>0</v>
      </c>
      <c r="R32" s="28" t="s">
        <v>247</v>
      </c>
    </row>
    <row r="33" spans="1:18" ht="212.65" customHeight="1" x14ac:dyDescent="0.25">
      <c r="A33" s="283" t="s">
        <v>324</v>
      </c>
      <c r="B33" s="66" t="s">
        <v>278</v>
      </c>
      <c r="C33" s="67" t="s">
        <v>325</v>
      </c>
      <c r="D33" s="69" t="s">
        <v>154</v>
      </c>
      <c r="E33" s="70">
        <f>IF(E34&lt;(E35+E36),"ОШИБКА",IFERROR((MAX((E37*E34-E35-E36),-(E37*E34-E35)))/E34,0)*100)</f>
        <v>0</v>
      </c>
      <c r="F33" s="70">
        <f>IF(F34&lt;(F35+F36),"ОШИБКА",IFERROR((MAX((F37*F34-F35-F36),-(F37*F34-F35)))/F34,0)*100)</f>
        <v>0</v>
      </c>
      <c r="G33" s="70">
        <f>IF(G34&lt;(G35+G36),"ОШИБКА",IFERROR((MAX((G37*G34-G35-G36),-(G37*G34-G35)))/G34,0)*100)</f>
        <v>0</v>
      </c>
      <c r="H33" s="87">
        <f>IF(H34&lt;(H35+H36),"ОШИБКА",IFERROR((H37*H34+((-1)^H37)*(H35+H36))/H34,0)*100)</f>
        <v>55.031847133757964</v>
      </c>
      <c r="I33" s="87">
        <f>IF(I34&lt;(I35+I36),"ОШИБКА",IFERROR((I37*I34+((-1)^I37)*(I35+I36))/I34,0)*100)</f>
        <v>0</v>
      </c>
      <c r="J33" s="15">
        <f t="shared" ref="J33:Q33" si="7">IF(J34&lt;(J35+J36),"ОШИБКА",IFERROR((MAX((J37*J34-J35-J36),-(J37*J34-J35)))/J34,0)*100)</f>
        <v>0</v>
      </c>
      <c r="K33" s="15">
        <f t="shared" si="7"/>
        <v>0</v>
      </c>
      <c r="L33" s="15">
        <f t="shared" si="7"/>
        <v>0</v>
      </c>
      <c r="M33" s="15">
        <f t="shared" si="7"/>
        <v>0</v>
      </c>
      <c r="N33" s="15">
        <f t="shared" si="7"/>
        <v>0</v>
      </c>
      <c r="O33" s="15">
        <f t="shared" si="7"/>
        <v>0</v>
      </c>
      <c r="P33" s="15">
        <f t="shared" si="7"/>
        <v>0</v>
      </c>
      <c r="Q33" s="15">
        <f t="shared" si="7"/>
        <v>0</v>
      </c>
      <c r="R33" s="16"/>
    </row>
    <row r="34" spans="1:18" ht="20.25" customHeight="1" x14ac:dyDescent="0.25">
      <c r="A34" s="284"/>
      <c r="B34" s="6" t="s">
        <v>326</v>
      </c>
      <c r="C34" s="159" t="s">
        <v>327</v>
      </c>
      <c r="D34" s="7" t="s">
        <v>147</v>
      </c>
      <c r="E34" s="8">
        <v>0</v>
      </c>
      <c r="F34" s="8">
        <v>0</v>
      </c>
      <c r="G34" s="8">
        <v>0</v>
      </c>
      <c r="H34" s="164">
        <v>1570</v>
      </c>
      <c r="I34" s="168"/>
      <c r="J34" s="8">
        <v>0</v>
      </c>
      <c r="K34" s="8">
        <v>0</v>
      </c>
      <c r="L34" s="8">
        <v>0</v>
      </c>
      <c r="M34" s="8">
        <v>0</v>
      </c>
      <c r="N34" s="8">
        <v>0</v>
      </c>
      <c r="O34" s="8">
        <v>0</v>
      </c>
      <c r="P34" s="8">
        <v>0</v>
      </c>
      <c r="Q34" s="8">
        <v>0</v>
      </c>
      <c r="R34" s="9" t="s">
        <v>328</v>
      </c>
    </row>
    <row r="35" spans="1:18" ht="30.4" customHeight="1" x14ac:dyDescent="0.25">
      <c r="A35" s="284"/>
      <c r="B35" s="6" t="s">
        <v>329</v>
      </c>
      <c r="C35" s="159" t="s">
        <v>330</v>
      </c>
      <c r="D35" s="7" t="s">
        <v>147</v>
      </c>
      <c r="E35" s="8">
        <v>0</v>
      </c>
      <c r="F35" s="8">
        <v>0</v>
      </c>
      <c r="G35" s="8">
        <v>0</v>
      </c>
      <c r="H35" s="164">
        <v>604</v>
      </c>
      <c r="I35" s="168"/>
      <c r="J35" s="8">
        <v>0</v>
      </c>
      <c r="K35" s="8">
        <v>0</v>
      </c>
      <c r="L35" s="8">
        <v>0</v>
      </c>
      <c r="M35" s="8">
        <v>0</v>
      </c>
      <c r="N35" s="8">
        <v>0</v>
      </c>
      <c r="O35" s="8">
        <v>0</v>
      </c>
      <c r="P35" s="8">
        <v>0</v>
      </c>
      <c r="Q35" s="8">
        <v>0</v>
      </c>
      <c r="R35" s="9" t="s">
        <v>331</v>
      </c>
    </row>
    <row r="36" spans="1:18" ht="30.4" customHeight="1" x14ac:dyDescent="0.25">
      <c r="A36" s="284"/>
      <c r="B36" s="6" t="s">
        <v>332</v>
      </c>
      <c r="C36" s="159" t="s">
        <v>333</v>
      </c>
      <c r="D36" s="7" t="s">
        <v>147</v>
      </c>
      <c r="E36" s="8">
        <v>0</v>
      </c>
      <c r="F36" s="8">
        <v>0</v>
      </c>
      <c r="G36" s="8">
        <v>0</v>
      </c>
      <c r="H36" s="164">
        <v>260</v>
      </c>
      <c r="I36" s="168"/>
      <c r="J36" s="8">
        <v>0</v>
      </c>
      <c r="K36" s="8">
        <v>0</v>
      </c>
      <c r="L36" s="8">
        <v>0</v>
      </c>
      <c r="M36" s="8">
        <v>0</v>
      </c>
      <c r="N36" s="8">
        <v>0</v>
      </c>
      <c r="O36" s="8">
        <v>0</v>
      </c>
      <c r="P36" s="8">
        <v>0</v>
      </c>
      <c r="Q36" s="8">
        <v>0</v>
      </c>
      <c r="R36" s="9" t="s">
        <v>334</v>
      </c>
    </row>
    <row r="37" spans="1:18" ht="14.65" customHeight="1" thickBot="1" x14ac:dyDescent="0.3">
      <c r="A37" s="238"/>
      <c r="B37" s="29" t="s">
        <v>335</v>
      </c>
      <c r="C37" s="29" t="s">
        <v>336</v>
      </c>
      <c r="D37" s="26"/>
      <c r="E37" s="26">
        <v>0</v>
      </c>
      <c r="F37" s="26">
        <v>0</v>
      </c>
      <c r="G37" s="26">
        <v>0</v>
      </c>
      <c r="H37" s="167">
        <v>0</v>
      </c>
      <c r="I37" s="172"/>
      <c r="J37" s="26">
        <v>0</v>
      </c>
      <c r="K37" s="26">
        <v>0</v>
      </c>
      <c r="L37" s="26">
        <v>0</v>
      </c>
      <c r="M37" s="26">
        <v>0</v>
      </c>
      <c r="N37" s="26">
        <v>0</v>
      </c>
      <c r="O37" s="26">
        <v>0</v>
      </c>
      <c r="P37" s="26">
        <v>0</v>
      </c>
      <c r="Q37" s="26">
        <v>0</v>
      </c>
      <c r="R37" s="28" t="s">
        <v>336</v>
      </c>
    </row>
    <row r="38" spans="1:18" ht="131.65" customHeight="1" x14ac:dyDescent="0.25">
      <c r="A38" s="283" t="s">
        <v>337</v>
      </c>
      <c r="B38" s="66" t="s">
        <v>280</v>
      </c>
      <c r="C38" s="67" t="s">
        <v>338</v>
      </c>
      <c r="D38" s="69" t="s">
        <v>154</v>
      </c>
      <c r="E38" s="3">
        <f t="shared" ref="E38:Q38" si="8">IF(SUM(E44:E49)&lt;SUM(E39:E43),"ОШИБКА",IFERROR(((SUM(E39:E43))/(SUM(E44:E49))),0)*100)</f>
        <v>0</v>
      </c>
      <c r="F38" s="3">
        <f t="shared" si="8"/>
        <v>0</v>
      </c>
      <c r="G38" s="3">
        <f t="shared" si="8"/>
        <v>0</v>
      </c>
      <c r="H38" s="85">
        <f t="shared" si="8"/>
        <v>5.4797191887675503</v>
      </c>
      <c r="I38" s="85">
        <f t="shared" si="8"/>
        <v>0</v>
      </c>
      <c r="J38" s="18">
        <f t="shared" si="8"/>
        <v>0</v>
      </c>
      <c r="K38" s="18">
        <f t="shared" si="8"/>
        <v>0</v>
      </c>
      <c r="L38" s="18">
        <f t="shared" si="8"/>
        <v>0</v>
      </c>
      <c r="M38" s="18">
        <f t="shared" si="8"/>
        <v>0</v>
      </c>
      <c r="N38" s="18">
        <f t="shared" si="8"/>
        <v>0</v>
      </c>
      <c r="O38" s="18">
        <f t="shared" si="8"/>
        <v>0</v>
      </c>
      <c r="P38" s="18">
        <f t="shared" si="8"/>
        <v>0</v>
      </c>
      <c r="Q38" s="18">
        <f t="shared" si="8"/>
        <v>0</v>
      </c>
      <c r="R38" s="17"/>
    </row>
    <row r="39" spans="1:18" ht="40.5" customHeight="1" x14ac:dyDescent="0.25">
      <c r="A39" s="284"/>
      <c r="B39" s="6" t="s">
        <v>339</v>
      </c>
      <c r="C39" s="6" t="s">
        <v>340</v>
      </c>
      <c r="D39" s="7" t="s">
        <v>147</v>
      </c>
      <c r="E39" s="8">
        <v>0</v>
      </c>
      <c r="F39" s="8">
        <v>0</v>
      </c>
      <c r="G39" s="8">
        <v>0</v>
      </c>
      <c r="H39" s="164">
        <v>194</v>
      </c>
      <c r="I39" s="168"/>
      <c r="J39" s="8">
        <v>0</v>
      </c>
      <c r="K39" s="8">
        <v>0</v>
      </c>
      <c r="L39" s="8">
        <v>0</v>
      </c>
      <c r="M39" s="8">
        <v>0</v>
      </c>
      <c r="N39" s="8">
        <v>0</v>
      </c>
      <c r="O39" s="8">
        <v>0</v>
      </c>
      <c r="P39" s="8">
        <v>0</v>
      </c>
      <c r="Q39" s="8">
        <v>0</v>
      </c>
      <c r="R39" s="9" t="s">
        <v>341</v>
      </c>
    </row>
    <row r="40" spans="1:18" ht="30.4" customHeight="1" x14ac:dyDescent="0.25">
      <c r="A40" s="284"/>
      <c r="B40" s="6" t="s">
        <v>342</v>
      </c>
      <c r="C40" s="6" t="s">
        <v>343</v>
      </c>
      <c r="D40" s="7" t="s">
        <v>147</v>
      </c>
      <c r="E40" s="8">
        <v>0</v>
      </c>
      <c r="F40" s="8">
        <v>0</v>
      </c>
      <c r="G40" s="8">
        <v>0</v>
      </c>
      <c r="H40" s="164">
        <v>66</v>
      </c>
      <c r="I40" s="168"/>
      <c r="J40" s="8">
        <v>0</v>
      </c>
      <c r="K40" s="8">
        <v>0</v>
      </c>
      <c r="L40" s="8">
        <v>0</v>
      </c>
      <c r="M40" s="8">
        <v>0</v>
      </c>
      <c r="N40" s="8">
        <v>0</v>
      </c>
      <c r="O40" s="8">
        <v>0</v>
      </c>
      <c r="P40" s="8">
        <v>0</v>
      </c>
      <c r="Q40" s="8">
        <v>0</v>
      </c>
      <c r="R40" s="9" t="s">
        <v>344</v>
      </c>
    </row>
    <row r="41" spans="1:18" ht="30.4" customHeight="1" x14ac:dyDescent="0.25">
      <c r="A41" s="284"/>
      <c r="B41" s="6" t="s">
        <v>256</v>
      </c>
      <c r="C41" s="6" t="s">
        <v>257</v>
      </c>
      <c r="D41" s="7" t="s">
        <v>147</v>
      </c>
      <c r="E41" s="8">
        <v>0</v>
      </c>
      <c r="F41" s="8">
        <v>0</v>
      </c>
      <c r="G41" s="8">
        <v>0</v>
      </c>
      <c r="H41" s="164">
        <v>21</v>
      </c>
      <c r="I41" s="168"/>
      <c r="J41" s="8">
        <v>0</v>
      </c>
      <c r="K41" s="8">
        <v>0</v>
      </c>
      <c r="L41" s="8">
        <v>0</v>
      </c>
      <c r="M41" s="8">
        <v>0</v>
      </c>
      <c r="N41" s="8">
        <v>0</v>
      </c>
      <c r="O41" s="8">
        <v>0</v>
      </c>
      <c r="P41" s="8">
        <v>0</v>
      </c>
      <c r="Q41" s="8">
        <v>0</v>
      </c>
      <c r="R41" s="9" t="s">
        <v>258</v>
      </c>
    </row>
    <row r="42" spans="1:18" ht="20.25" customHeight="1" x14ac:dyDescent="0.25">
      <c r="A42" s="284"/>
      <c r="B42" s="6" t="s">
        <v>259</v>
      </c>
      <c r="C42" s="6" t="s">
        <v>260</v>
      </c>
      <c r="D42" s="7" t="s">
        <v>147</v>
      </c>
      <c r="E42" s="8">
        <v>0</v>
      </c>
      <c r="F42" s="8">
        <v>0</v>
      </c>
      <c r="G42" s="8">
        <v>0</v>
      </c>
      <c r="H42" s="164">
        <v>0</v>
      </c>
      <c r="I42" s="168"/>
      <c r="J42" s="8">
        <v>0</v>
      </c>
      <c r="K42" s="8">
        <v>0</v>
      </c>
      <c r="L42" s="8">
        <v>0</v>
      </c>
      <c r="M42" s="8">
        <v>0</v>
      </c>
      <c r="N42" s="8">
        <v>0</v>
      </c>
      <c r="O42" s="8">
        <v>0</v>
      </c>
      <c r="P42" s="8">
        <v>0</v>
      </c>
      <c r="Q42" s="8">
        <v>0</v>
      </c>
      <c r="R42" s="9" t="s">
        <v>261</v>
      </c>
    </row>
    <row r="43" spans="1:18" ht="20.25" customHeight="1" x14ac:dyDescent="0.25">
      <c r="A43" s="284"/>
      <c r="B43" s="5" t="s">
        <v>345</v>
      </c>
      <c r="C43" s="6" t="s">
        <v>263</v>
      </c>
      <c r="D43" s="7" t="s">
        <v>147</v>
      </c>
      <c r="E43" s="8">
        <v>0</v>
      </c>
      <c r="F43" s="8">
        <v>0</v>
      </c>
      <c r="G43" s="8">
        <v>0</v>
      </c>
      <c r="H43" s="164">
        <v>0</v>
      </c>
      <c r="I43" s="168"/>
      <c r="J43" s="8">
        <v>0</v>
      </c>
      <c r="K43" s="8">
        <v>0</v>
      </c>
      <c r="L43" s="8">
        <v>0</v>
      </c>
      <c r="M43" s="8">
        <v>0</v>
      </c>
      <c r="N43" s="8">
        <v>0</v>
      </c>
      <c r="O43" s="8">
        <v>0</v>
      </c>
      <c r="P43" s="8">
        <v>0</v>
      </c>
      <c r="Q43" s="8">
        <v>0</v>
      </c>
      <c r="R43" s="9" t="s">
        <v>264</v>
      </c>
    </row>
    <row r="44" spans="1:18" ht="20.25" customHeight="1" x14ac:dyDescent="0.25">
      <c r="A44" s="284"/>
      <c r="B44" s="5" t="s">
        <v>233</v>
      </c>
      <c r="C44" s="6" t="s">
        <v>234</v>
      </c>
      <c r="D44" s="7" t="s">
        <v>147</v>
      </c>
      <c r="E44" s="8">
        <f t="shared" ref="E44:G49" si="9">E27</f>
        <v>0</v>
      </c>
      <c r="F44" s="8">
        <f t="shared" si="9"/>
        <v>0</v>
      </c>
      <c r="G44" s="8">
        <f t="shared" si="9"/>
        <v>0</v>
      </c>
      <c r="H44" s="86">
        <f>'Прил_ПЭ_Базовая часть_Расчет'!H13</f>
        <v>4344</v>
      </c>
      <c r="I44" s="168">
        <f>'Прил_ПЭ_Базовая часть_Расчет'!I13</f>
        <v>4533</v>
      </c>
      <c r="J44" s="8">
        <f t="shared" ref="J44:Q49" si="10">J27</f>
        <v>0</v>
      </c>
      <c r="K44" s="8">
        <f t="shared" si="10"/>
        <v>0</v>
      </c>
      <c r="L44" s="8">
        <f t="shared" si="10"/>
        <v>0</v>
      </c>
      <c r="M44" s="8">
        <f t="shared" si="10"/>
        <v>0</v>
      </c>
      <c r="N44" s="8">
        <f t="shared" si="10"/>
        <v>0</v>
      </c>
      <c r="O44" s="8">
        <f t="shared" si="10"/>
        <v>0</v>
      </c>
      <c r="P44" s="8">
        <f t="shared" si="10"/>
        <v>0</v>
      </c>
      <c r="Q44" s="8">
        <f t="shared" si="10"/>
        <v>0</v>
      </c>
      <c r="R44" s="9" t="s">
        <v>165</v>
      </c>
    </row>
    <row r="45" spans="1:18" ht="20.25" customHeight="1" x14ac:dyDescent="0.25">
      <c r="A45" s="284"/>
      <c r="B45" s="5" t="s">
        <v>235</v>
      </c>
      <c r="C45" s="6" t="s">
        <v>236</v>
      </c>
      <c r="D45" s="7" t="s">
        <v>147</v>
      </c>
      <c r="E45" s="8">
        <f t="shared" si="9"/>
        <v>0</v>
      </c>
      <c r="F45" s="8">
        <f t="shared" si="9"/>
        <v>0</v>
      </c>
      <c r="G45" s="8">
        <f t="shared" si="9"/>
        <v>0</v>
      </c>
      <c r="H45" s="86">
        <f>'Прил_ПЭ_Базовая часть_Расчет'!H14</f>
        <v>13</v>
      </c>
      <c r="I45" s="168">
        <f>'Прил_ПЭ_Базовая часть_Расчет'!I14</f>
        <v>16</v>
      </c>
      <c r="J45" s="8">
        <f t="shared" si="10"/>
        <v>0</v>
      </c>
      <c r="K45" s="8">
        <f t="shared" si="10"/>
        <v>0</v>
      </c>
      <c r="L45" s="8">
        <f t="shared" si="10"/>
        <v>0</v>
      </c>
      <c r="M45" s="8">
        <f t="shared" si="10"/>
        <v>0</v>
      </c>
      <c r="N45" s="8">
        <f t="shared" si="10"/>
        <v>0</v>
      </c>
      <c r="O45" s="8">
        <f t="shared" si="10"/>
        <v>0</v>
      </c>
      <c r="P45" s="8">
        <f t="shared" si="10"/>
        <v>0</v>
      </c>
      <c r="Q45" s="8">
        <f t="shared" si="10"/>
        <v>0</v>
      </c>
      <c r="R45" s="9" t="s">
        <v>168</v>
      </c>
    </row>
    <row r="46" spans="1:18" ht="20.25" customHeight="1" x14ac:dyDescent="0.25">
      <c r="A46" s="284"/>
      <c r="B46" s="5" t="s">
        <v>237</v>
      </c>
      <c r="C46" s="6" t="s">
        <v>238</v>
      </c>
      <c r="D46" s="7" t="s">
        <v>147</v>
      </c>
      <c r="E46" s="8">
        <f t="shared" si="9"/>
        <v>0</v>
      </c>
      <c r="F46" s="8">
        <f t="shared" si="9"/>
        <v>0</v>
      </c>
      <c r="G46" s="8">
        <f t="shared" si="9"/>
        <v>0</v>
      </c>
      <c r="H46" s="86">
        <f>'Прил_ПЭ_Базовая часть_Расчет'!H15</f>
        <v>630</v>
      </c>
      <c r="I46" s="168">
        <f>'Прил_ПЭ_Базовая часть_Расчет'!I15</f>
        <v>712</v>
      </c>
      <c r="J46" s="8">
        <f t="shared" si="10"/>
        <v>0</v>
      </c>
      <c r="K46" s="8">
        <f t="shared" si="10"/>
        <v>0</v>
      </c>
      <c r="L46" s="8">
        <f t="shared" si="10"/>
        <v>0</v>
      </c>
      <c r="M46" s="8">
        <f t="shared" si="10"/>
        <v>0</v>
      </c>
      <c r="N46" s="8">
        <f t="shared" si="10"/>
        <v>0</v>
      </c>
      <c r="O46" s="8">
        <f t="shared" si="10"/>
        <v>0</v>
      </c>
      <c r="P46" s="8">
        <f t="shared" si="10"/>
        <v>0</v>
      </c>
      <c r="Q46" s="8">
        <f t="shared" si="10"/>
        <v>0</v>
      </c>
      <c r="R46" s="9" t="s">
        <v>171</v>
      </c>
    </row>
    <row r="47" spans="1:18" ht="30.4" customHeight="1" x14ac:dyDescent="0.25">
      <c r="A47" s="284"/>
      <c r="B47" s="5" t="s">
        <v>239</v>
      </c>
      <c r="C47" s="6" t="s">
        <v>240</v>
      </c>
      <c r="D47" s="7" t="s">
        <v>147</v>
      </c>
      <c r="E47" s="8">
        <f t="shared" si="9"/>
        <v>0</v>
      </c>
      <c r="F47" s="8">
        <f t="shared" si="9"/>
        <v>0</v>
      </c>
      <c r="G47" s="8">
        <f t="shared" si="9"/>
        <v>0</v>
      </c>
      <c r="H47" s="157">
        <f t="shared" ref="H47:I49" si="11">H30</f>
        <v>141</v>
      </c>
      <c r="I47" s="168">
        <f t="shared" si="11"/>
        <v>0</v>
      </c>
      <c r="J47" s="8">
        <f t="shared" si="10"/>
        <v>0</v>
      </c>
      <c r="K47" s="8">
        <f t="shared" si="10"/>
        <v>0</v>
      </c>
      <c r="L47" s="8">
        <f t="shared" si="10"/>
        <v>0</v>
      </c>
      <c r="M47" s="8">
        <f t="shared" si="10"/>
        <v>0</v>
      </c>
      <c r="N47" s="8">
        <f t="shared" si="10"/>
        <v>0</v>
      </c>
      <c r="O47" s="8">
        <f t="shared" si="10"/>
        <v>0</v>
      </c>
      <c r="P47" s="8">
        <f t="shared" si="10"/>
        <v>0</v>
      </c>
      <c r="Q47" s="8">
        <f t="shared" si="10"/>
        <v>0</v>
      </c>
      <c r="R47" s="9" t="s">
        <v>241</v>
      </c>
    </row>
    <row r="48" spans="1:18" ht="20.25" customHeight="1" x14ac:dyDescent="0.25">
      <c r="A48" s="284"/>
      <c r="B48" s="5" t="s">
        <v>242</v>
      </c>
      <c r="C48" s="6" t="s">
        <v>243</v>
      </c>
      <c r="D48" s="7" t="s">
        <v>147</v>
      </c>
      <c r="E48" s="8">
        <f t="shared" si="9"/>
        <v>0</v>
      </c>
      <c r="F48" s="8">
        <f t="shared" si="9"/>
        <v>0</v>
      </c>
      <c r="G48" s="8">
        <f t="shared" si="9"/>
        <v>0</v>
      </c>
      <c r="H48" s="86">
        <f t="shared" si="11"/>
        <v>0</v>
      </c>
      <c r="I48" s="168">
        <f t="shared" si="11"/>
        <v>0</v>
      </c>
      <c r="J48" s="8">
        <f t="shared" si="10"/>
        <v>0</v>
      </c>
      <c r="K48" s="8">
        <f t="shared" si="10"/>
        <v>0</v>
      </c>
      <c r="L48" s="8">
        <f t="shared" si="10"/>
        <v>0</v>
      </c>
      <c r="M48" s="8">
        <f t="shared" si="10"/>
        <v>0</v>
      </c>
      <c r="N48" s="8">
        <f t="shared" si="10"/>
        <v>0</v>
      </c>
      <c r="O48" s="8">
        <f t="shared" si="10"/>
        <v>0</v>
      </c>
      <c r="P48" s="8">
        <f t="shared" si="10"/>
        <v>0</v>
      </c>
      <c r="Q48" s="8">
        <f t="shared" si="10"/>
        <v>0</v>
      </c>
      <c r="R48" s="9" t="s">
        <v>244</v>
      </c>
    </row>
    <row r="49" spans="1:18" ht="20.65" customHeight="1" thickBot="1" x14ac:dyDescent="0.3">
      <c r="A49" s="238"/>
      <c r="B49" s="11" t="s">
        <v>245</v>
      </c>
      <c r="C49" s="12" t="s">
        <v>246</v>
      </c>
      <c r="D49" s="13" t="s">
        <v>147</v>
      </c>
      <c r="E49" s="1">
        <f t="shared" si="9"/>
        <v>0</v>
      </c>
      <c r="F49" s="1">
        <f t="shared" si="9"/>
        <v>0</v>
      </c>
      <c r="G49" s="1">
        <f t="shared" si="9"/>
        <v>0</v>
      </c>
      <c r="H49" s="86">
        <f t="shared" si="11"/>
        <v>0</v>
      </c>
      <c r="I49" s="168">
        <f t="shared" si="11"/>
        <v>0</v>
      </c>
      <c r="J49" s="1">
        <f t="shared" si="10"/>
        <v>0</v>
      </c>
      <c r="K49" s="1">
        <f t="shared" si="10"/>
        <v>0</v>
      </c>
      <c r="L49" s="1">
        <f t="shared" si="10"/>
        <v>0</v>
      </c>
      <c r="M49" s="1">
        <f t="shared" si="10"/>
        <v>0</v>
      </c>
      <c r="N49" s="1">
        <f t="shared" si="10"/>
        <v>0</v>
      </c>
      <c r="O49" s="1">
        <f t="shared" si="10"/>
        <v>0</v>
      </c>
      <c r="P49" s="1">
        <f t="shared" si="10"/>
        <v>0</v>
      </c>
      <c r="Q49" s="1">
        <f t="shared" si="10"/>
        <v>0</v>
      </c>
      <c r="R49" s="14" t="s">
        <v>247</v>
      </c>
    </row>
    <row r="50" spans="1:18" ht="60.75" customHeight="1" x14ac:dyDescent="0.25">
      <c r="A50" s="283" t="s">
        <v>346</v>
      </c>
      <c r="B50" s="66" t="s">
        <v>347</v>
      </c>
      <c r="C50" s="67" t="s">
        <v>226</v>
      </c>
      <c r="D50" s="69" t="s">
        <v>135</v>
      </c>
      <c r="E50" s="3">
        <f t="shared" ref="E50:Q50" si="12">IFERROR((E51/(E52+E53)),0)</f>
        <v>0</v>
      </c>
      <c r="F50" s="3">
        <f t="shared" si="12"/>
        <v>0</v>
      </c>
      <c r="G50" s="3">
        <f t="shared" si="12"/>
        <v>0</v>
      </c>
      <c r="H50" s="85">
        <f t="shared" si="12"/>
        <v>2.3809523809523809</v>
      </c>
      <c r="I50" s="85">
        <f t="shared" si="12"/>
        <v>0</v>
      </c>
      <c r="J50" s="18">
        <f t="shared" si="12"/>
        <v>0</v>
      </c>
      <c r="K50" s="18">
        <f t="shared" si="12"/>
        <v>0</v>
      </c>
      <c r="L50" s="18">
        <f t="shared" si="12"/>
        <v>0</v>
      </c>
      <c r="M50" s="18">
        <f t="shared" si="12"/>
        <v>0</v>
      </c>
      <c r="N50" s="18">
        <f t="shared" si="12"/>
        <v>0</v>
      </c>
      <c r="O50" s="18">
        <f t="shared" si="12"/>
        <v>0</v>
      </c>
      <c r="P50" s="18">
        <f t="shared" si="12"/>
        <v>0</v>
      </c>
      <c r="Q50" s="18">
        <f t="shared" si="12"/>
        <v>0</v>
      </c>
      <c r="R50" s="17"/>
    </row>
    <row r="51" spans="1:18" ht="20.25" customHeight="1" x14ac:dyDescent="0.25">
      <c r="A51" s="284"/>
      <c r="B51" s="5" t="s">
        <v>227</v>
      </c>
      <c r="C51" s="6" t="s">
        <v>228</v>
      </c>
      <c r="D51" s="7" t="s">
        <v>135</v>
      </c>
      <c r="E51" s="8">
        <v>0</v>
      </c>
      <c r="F51" s="8">
        <v>0</v>
      </c>
      <c r="G51" s="8">
        <v>0</v>
      </c>
      <c r="H51" s="164">
        <v>950</v>
      </c>
      <c r="I51" s="168"/>
      <c r="J51" s="8">
        <v>0</v>
      </c>
      <c r="K51" s="8">
        <v>0</v>
      </c>
      <c r="L51" s="8">
        <v>0</v>
      </c>
      <c r="M51" s="8">
        <v>0</v>
      </c>
      <c r="N51" s="8">
        <v>0</v>
      </c>
      <c r="O51" s="8">
        <v>0</v>
      </c>
      <c r="P51" s="8">
        <v>0</v>
      </c>
      <c r="Q51" s="8">
        <v>0</v>
      </c>
      <c r="R51" s="9" t="s">
        <v>229</v>
      </c>
    </row>
    <row r="52" spans="1:18" ht="20.25" customHeight="1" x14ac:dyDescent="0.25">
      <c r="A52" s="284"/>
      <c r="B52" s="5" t="s">
        <v>145</v>
      </c>
      <c r="C52" s="6" t="s">
        <v>146</v>
      </c>
      <c r="D52" s="7" t="s">
        <v>147</v>
      </c>
      <c r="E52" s="8">
        <f t="shared" ref="E52:G53" si="13">E4</f>
        <v>0</v>
      </c>
      <c r="F52" s="8">
        <f t="shared" si="13"/>
        <v>0</v>
      </c>
      <c r="G52" s="8">
        <f t="shared" si="13"/>
        <v>1</v>
      </c>
      <c r="H52" s="157">
        <f>'Прил_ПЭ_Базовая часть_Расчет'!H6</f>
        <v>387</v>
      </c>
      <c r="I52" s="194">
        <f>'Прил_ПЭ_Базовая часть_Расчет'!I6</f>
        <v>338.4</v>
      </c>
      <c r="J52" s="8">
        <f t="shared" ref="J52:Q53" si="14">J4</f>
        <v>0</v>
      </c>
      <c r="K52" s="8">
        <f t="shared" si="14"/>
        <v>0</v>
      </c>
      <c r="L52" s="8">
        <f t="shared" si="14"/>
        <v>0</v>
      </c>
      <c r="M52" s="8">
        <f t="shared" si="14"/>
        <v>0</v>
      </c>
      <c r="N52" s="8">
        <f t="shared" si="14"/>
        <v>0</v>
      </c>
      <c r="O52" s="8">
        <f t="shared" si="14"/>
        <v>0</v>
      </c>
      <c r="P52" s="8">
        <f t="shared" si="14"/>
        <v>0</v>
      </c>
      <c r="Q52" s="8">
        <f t="shared" si="14"/>
        <v>0</v>
      </c>
      <c r="R52" s="9" t="s">
        <v>148</v>
      </c>
    </row>
    <row r="53" spans="1:18" ht="20.65" customHeight="1" thickBot="1" x14ac:dyDescent="0.3">
      <c r="A53" s="238"/>
      <c r="B53" s="11" t="s">
        <v>149</v>
      </c>
      <c r="C53" s="12" t="s">
        <v>150</v>
      </c>
      <c r="D53" s="13" t="s">
        <v>147</v>
      </c>
      <c r="E53" s="1">
        <f t="shared" si="13"/>
        <v>0</v>
      </c>
      <c r="F53" s="1">
        <f t="shared" si="13"/>
        <v>0</v>
      </c>
      <c r="G53" s="1">
        <f t="shared" si="13"/>
        <v>1</v>
      </c>
      <c r="H53" s="157">
        <f>'Прил_ПЭ_Базовая часть_Расчет'!H7</f>
        <v>12</v>
      </c>
      <c r="I53" s="194">
        <f>'Прил_ПЭ_Базовая часть_Расчет'!I7</f>
        <v>9.1</v>
      </c>
      <c r="J53" s="1">
        <f t="shared" si="14"/>
        <v>0</v>
      </c>
      <c r="K53" s="1">
        <f t="shared" si="14"/>
        <v>0</v>
      </c>
      <c r="L53" s="1">
        <f t="shared" si="14"/>
        <v>0</v>
      </c>
      <c r="M53" s="1">
        <f t="shared" si="14"/>
        <v>0</v>
      </c>
      <c r="N53" s="1">
        <f t="shared" si="14"/>
        <v>0</v>
      </c>
      <c r="O53" s="1">
        <f t="shared" si="14"/>
        <v>0</v>
      </c>
      <c r="P53" s="1">
        <f t="shared" si="14"/>
        <v>0</v>
      </c>
      <c r="Q53" s="1">
        <f t="shared" si="14"/>
        <v>0</v>
      </c>
      <c r="R53" s="14" t="s">
        <v>151</v>
      </c>
    </row>
  </sheetData>
  <sheetProtection password="CC53" sheet="1"/>
  <mergeCells count="8">
    <mergeCell ref="A33:A37"/>
    <mergeCell ref="A2:A5"/>
    <mergeCell ref="A6:A9"/>
    <mergeCell ref="A10:A14"/>
    <mergeCell ref="A50:A53"/>
    <mergeCell ref="A15:A23"/>
    <mergeCell ref="A24:A32"/>
    <mergeCell ref="A38:A49"/>
  </mergeCells>
  <conditionalFormatting sqref="C2">
    <cfRule type="duplicateValues" dxfId="62" priority="98"/>
  </conditionalFormatting>
  <conditionalFormatting sqref="C6">
    <cfRule type="duplicateValues" dxfId="61" priority="94"/>
  </conditionalFormatting>
  <conditionalFormatting sqref="A10">
    <cfRule type="duplicateValues" dxfId="60" priority="90"/>
  </conditionalFormatting>
  <conditionalFormatting sqref="C7">
    <cfRule type="duplicateValues" dxfId="59" priority="84"/>
  </conditionalFormatting>
  <conditionalFormatting sqref="B18:B20">
    <cfRule type="duplicateValues" dxfId="58" priority="74"/>
  </conditionalFormatting>
  <conditionalFormatting sqref="C15">
    <cfRule type="duplicateValues" dxfId="57" priority="73"/>
  </conditionalFormatting>
  <conditionalFormatting sqref="A15">
    <cfRule type="duplicateValues" dxfId="56" priority="71"/>
  </conditionalFormatting>
  <conditionalFormatting sqref="B21 B16:B17">
    <cfRule type="duplicateValues" dxfId="55" priority="100"/>
  </conditionalFormatting>
  <conditionalFormatting sqref="C16:C23">
    <cfRule type="duplicateValues" dxfId="54" priority="101"/>
  </conditionalFormatting>
  <conditionalFormatting sqref="C24">
    <cfRule type="duplicateValues" dxfId="53" priority="68"/>
  </conditionalFormatting>
  <conditionalFormatting sqref="A24">
    <cfRule type="duplicateValues" dxfId="52" priority="66"/>
  </conditionalFormatting>
  <conditionalFormatting sqref="C25:C30">
    <cfRule type="duplicateValues" dxfId="51" priority="65"/>
  </conditionalFormatting>
  <conditionalFormatting sqref="C3:C5">
    <cfRule type="duplicateValues" dxfId="50" priority="112"/>
  </conditionalFormatting>
  <conditionalFormatting sqref="C10:C12">
    <cfRule type="duplicateValues" dxfId="49" priority="113"/>
  </conditionalFormatting>
  <conditionalFormatting sqref="C22:C23">
    <cfRule type="duplicateValues" dxfId="48" priority="64"/>
  </conditionalFormatting>
  <conditionalFormatting sqref="B22:B23">
    <cfRule type="duplicateValues" dxfId="47" priority="63"/>
  </conditionalFormatting>
  <conditionalFormatting sqref="B29">
    <cfRule type="duplicateValues" dxfId="46" priority="60"/>
  </conditionalFormatting>
  <conditionalFormatting sqref="B30:B32 B27:B28">
    <cfRule type="duplicateValues" dxfId="45" priority="61"/>
  </conditionalFormatting>
  <conditionalFormatting sqref="C27:C32">
    <cfRule type="duplicateValues" dxfId="44" priority="62"/>
  </conditionalFormatting>
  <conditionalFormatting sqref="B25:B26">
    <cfRule type="duplicateValues" dxfId="43" priority="114"/>
  </conditionalFormatting>
  <conditionalFormatting sqref="C33">
    <cfRule type="duplicateValues" dxfId="42" priority="58"/>
  </conditionalFormatting>
  <conditionalFormatting sqref="A33">
    <cfRule type="duplicateValues" dxfId="41" priority="56"/>
  </conditionalFormatting>
  <conditionalFormatting sqref="A38">
    <cfRule type="duplicateValues" dxfId="40" priority="48"/>
  </conditionalFormatting>
  <conditionalFormatting sqref="C39:C42">
    <cfRule type="duplicateValues" dxfId="39" priority="47"/>
  </conditionalFormatting>
  <conditionalFormatting sqref="B43">
    <cfRule type="duplicateValues" dxfId="38" priority="45"/>
  </conditionalFormatting>
  <conditionalFormatting sqref="C43:C49">
    <cfRule type="duplicateValues" dxfId="37" priority="46"/>
  </conditionalFormatting>
  <conditionalFormatting sqref="B39:B42">
    <cfRule type="duplicateValues" dxfId="36" priority="51"/>
  </conditionalFormatting>
  <conditionalFormatting sqref="B46">
    <cfRule type="duplicateValues" dxfId="35" priority="41"/>
  </conditionalFormatting>
  <conditionalFormatting sqref="B47:B49 B44:B45">
    <cfRule type="duplicateValues" dxfId="34" priority="42"/>
  </conditionalFormatting>
  <conditionalFormatting sqref="C44:C49">
    <cfRule type="duplicateValues" dxfId="33" priority="43"/>
  </conditionalFormatting>
  <conditionalFormatting sqref="B51">
    <cfRule type="duplicateValues" dxfId="32" priority="32"/>
  </conditionalFormatting>
  <conditionalFormatting sqref="C50">
    <cfRule type="duplicateValues" dxfId="31" priority="31"/>
  </conditionalFormatting>
  <conditionalFormatting sqref="A50">
    <cfRule type="duplicateValues" dxfId="30" priority="29"/>
  </conditionalFormatting>
  <conditionalFormatting sqref="B52:B53">
    <cfRule type="duplicateValues" dxfId="29" priority="28"/>
  </conditionalFormatting>
  <conditionalFormatting sqref="C51:C53">
    <cfRule type="duplicateValues" dxfId="28" priority="27"/>
  </conditionalFormatting>
  <conditionalFormatting sqref="C34:C37">
    <cfRule type="duplicateValues" dxfId="27" priority="118"/>
  </conditionalFormatting>
  <conditionalFormatting sqref="B34:B35 B37">
    <cfRule type="duplicateValues" dxfId="26" priority="120"/>
  </conditionalFormatting>
  <conditionalFormatting sqref="B36">
    <cfRule type="duplicateValues" dxfId="25" priority="19"/>
  </conditionalFormatting>
  <conditionalFormatting sqref="C38">
    <cfRule type="duplicateValues" dxfId="24" priority="18"/>
  </conditionalFormatting>
  <conditionalFormatting sqref="A2:B2">
    <cfRule type="duplicateValues" dxfId="23" priority="121"/>
  </conditionalFormatting>
  <conditionalFormatting sqref="B3:B5">
    <cfRule type="duplicateValues" dxfId="22" priority="122"/>
  </conditionalFormatting>
  <conditionalFormatting sqref="A6:B6 B7">
    <cfRule type="duplicateValues" dxfId="21" priority="123"/>
  </conditionalFormatting>
  <conditionalFormatting sqref="B10:B12">
    <cfRule type="duplicateValues" dxfId="20" priority="125"/>
  </conditionalFormatting>
  <conditionalFormatting sqref="B8:B9">
    <cfRule type="duplicateValues" dxfId="19" priority="126"/>
  </conditionalFormatting>
  <conditionalFormatting sqref="B13:B14">
    <cfRule type="duplicateValues" dxfId="18" priority="127"/>
  </conditionalFormatting>
  <conditionalFormatting sqref="B15">
    <cfRule type="duplicateValues" dxfId="17" priority="128"/>
  </conditionalFormatting>
  <conditionalFormatting sqref="B24">
    <cfRule type="duplicateValues" dxfId="16" priority="129"/>
  </conditionalFormatting>
  <conditionalFormatting sqref="B33">
    <cfRule type="duplicateValues" dxfId="15" priority="130"/>
  </conditionalFormatting>
  <conditionalFormatting sqref="B38">
    <cfRule type="duplicateValues" dxfId="14" priority="131"/>
  </conditionalFormatting>
  <conditionalFormatting sqref="B50">
    <cfRule type="duplicateValues" dxfId="13" priority="132"/>
  </conditionalFormatting>
  <conditionalFormatting sqref="R4:R5">
    <cfRule type="duplicateValues" dxfId="12" priority="17"/>
  </conditionalFormatting>
  <conditionalFormatting sqref="R3">
    <cfRule type="duplicateValues" dxfId="11" priority="16"/>
  </conditionalFormatting>
  <conditionalFormatting sqref="R8:R9">
    <cfRule type="duplicateValues" dxfId="10" priority="15"/>
  </conditionalFormatting>
  <conditionalFormatting sqref="R10:R14">
    <cfRule type="duplicateValues" dxfId="9" priority="14"/>
  </conditionalFormatting>
  <conditionalFormatting sqref="R16:R23">
    <cfRule type="duplicateValues" dxfId="8" priority="13"/>
  </conditionalFormatting>
  <conditionalFormatting sqref="R52:R53">
    <cfRule type="duplicateValues" dxfId="7" priority="12"/>
  </conditionalFormatting>
  <conditionalFormatting sqref="R51">
    <cfRule type="duplicateValues" dxfId="6" priority="11"/>
  </conditionalFormatting>
  <conditionalFormatting sqref="R7">
    <cfRule type="duplicateValues" dxfId="5" priority="10"/>
  </conditionalFormatting>
  <conditionalFormatting sqref="R24:R32">
    <cfRule type="duplicateValues" dxfId="4" priority="7"/>
  </conditionalFormatting>
  <conditionalFormatting sqref="R33:R37">
    <cfRule type="duplicateValues" dxfId="3" priority="6"/>
  </conditionalFormatting>
  <conditionalFormatting sqref="R39:R49">
    <cfRule type="duplicateValues" dxfId="2" priority="3"/>
  </conditionalFormatting>
  <conditionalFormatting sqref="C13:C14">
    <cfRule type="duplicateValues" dxfId="1" priority="2"/>
  </conditionalFormatting>
  <conditionalFormatting sqref="C8:C9">
    <cfRule type="duplicateValues" dxfId="0" priority="1"/>
  </conditionalFormatting>
  <pageMargins left="0.70866141732283472" right="0.70866141732283472" top="0.74803149606299213" bottom="0.74803149606299213" header="0.31496062992125978" footer="0.31496062992125978"/>
  <pageSetup paperSize="9" scale="42" fitToHeight="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R53"/>
  <sheetViews>
    <sheetView tabSelected="1" view="pageBreakPreview" topLeftCell="C10" zoomScale="80" zoomScaleNormal="25" zoomScaleSheetLayoutView="80" workbookViewId="0">
      <selection activeCell="Q21" sqref="Q21"/>
    </sheetView>
  </sheetViews>
  <sheetFormatPr defaultColWidth="8.85546875" defaultRowHeight="15" x14ac:dyDescent="0.25"/>
  <cols>
    <col min="1" max="1" width="38.7109375" style="176" customWidth="1"/>
    <col min="2" max="2" width="19.140625" style="176" customWidth="1"/>
    <col min="3" max="3" width="45.42578125" style="176" customWidth="1"/>
    <col min="4" max="4" width="16.7109375" style="176" customWidth="1"/>
    <col min="5" max="5" width="17.42578125" style="176" customWidth="1"/>
    <col min="6" max="6" width="12.42578125" style="176" customWidth="1"/>
    <col min="7" max="7" width="23.85546875" style="176" customWidth="1"/>
    <col min="8" max="8" width="16.140625" style="176" customWidth="1"/>
    <col min="9" max="9" width="18.7109375" style="176" customWidth="1"/>
    <col min="10" max="10" width="16.28515625" style="176" customWidth="1"/>
    <col min="11" max="11" width="18.85546875" style="176" customWidth="1"/>
    <col min="12" max="12" width="16.28515625" style="176" customWidth="1"/>
    <col min="13" max="13" width="13.42578125" style="176" customWidth="1"/>
    <col min="14" max="14" width="8.85546875" style="176" customWidth="1"/>
    <col min="15" max="15" width="17.28515625" style="176" customWidth="1"/>
    <col min="16" max="16" width="18" style="176" customWidth="1"/>
    <col min="17" max="17" width="27.42578125" style="176" customWidth="1"/>
    <col min="18" max="18" width="23.28515625" style="176" customWidth="1"/>
    <col min="19" max="20" width="8.85546875" style="176" customWidth="1"/>
    <col min="21" max="16384" width="8.85546875" style="176"/>
  </cols>
  <sheetData>
    <row r="1" spans="1:18" ht="56.25" customHeight="1" thickBot="1" x14ac:dyDescent="0.3">
      <c r="A1" s="266" t="s">
        <v>16</v>
      </c>
      <c r="B1" s="220"/>
      <c r="C1" s="220"/>
      <c r="D1" s="220"/>
      <c r="E1" s="220"/>
      <c r="F1" s="220"/>
      <c r="G1" s="220"/>
      <c r="H1" s="220"/>
      <c r="I1" s="220"/>
      <c r="J1" s="220"/>
      <c r="K1" s="220"/>
      <c r="L1" s="220"/>
      <c r="M1" s="220"/>
      <c r="N1" s="220"/>
      <c r="O1" s="220"/>
      <c r="P1" s="220"/>
      <c r="Q1" s="263"/>
      <c r="R1" s="30" t="s">
        <v>17</v>
      </c>
    </row>
    <row r="2" spans="1:18" ht="27.75" customHeight="1" x14ac:dyDescent="0.25">
      <c r="C2" s="221" t="s">
        <v>6</v>
      </c>
      <c r="D2" s="220"/>
      <c r="E2" s="220"/>
      <c r="F2" s="220"/>
      <c r="G2" s="220"/>
      <c r="H2" s="220"/>
      <c r="I2" s="220"/>
      <c r="J2" s="220"/>
      <c r="K2" s="220"/>
      <c r="M2" s="184"/>
      <c r="N2" s="31"/>
      <c r="O2" s="184"/>
      <c r="P2" s="184"/>
      <c r="Q2" s="184" t="s">
        <v>18</v>
      </c>
      <c r="R2" s="32">
        <v>44926</v>
      </c>
    </row>
    <row r="3" spans="1:18" x14ac:dyDescent="0.25">
      <c r="C3" s="183"/>
      <c r="M3" s="184"/>
      <c r="N3" s="184"/>
      <c r="O3" s="222"/>
      <c r="P3" s="220"/>
      <c r="Q3" s="184"/>
      <c r="R3" s="223"/>
    </row>
    <row r="4" spans="1:18" x14ac:dyDescent="0.25">
      <c r="M4" s="184"/>
      <c r="O4" s="184"/>
      <c r="P4" s="222" t="s">
        <v>19</v>
      </c>
      <c r="Q4" s="220"/>
      <c r="R4" s="224"/>
    </row>
    <row r="5" spans="1:18" ht="15.6" customHeight="1" x14ac:dyDescent="0.25">
      <c r="A5" s="225" t="s">
        <v>20</v>
      </c>
      <c r="B5" s="220"/>
      <c r="C5" s="220"/>
      <c r="D5" s="220"/>
      <c r="E5" s="220"/>
      <c r="F5" s="220"/>
      <c r="G5" s="220"/>
      <c r="H5" s="220"/>
      <c r="I5" s="220"/>
      <c r="J5" s="220"/>
      <c r="K5" s="220"/>
      <c r="L5" s="220"/>
      <c r="M5" s="220"/>
      <c r="N5" s="220"/>
      <c r="O5" s="220"/>
      <c r="P5" s="184"/>
      <c r="Q5" s="184" t="s">
        <v>21</v>
      </c>
      <c r="R5" s="173" t="s">
        <v>14</v>
      </c>
    </row>
    <row r="6" spans="1:18" ht="27" customHeight="1" x14ac:dyDescent="0.25">
      <c r="A6" s="219" t="s">
        <v>22</v>
      </c>
      <c r="B6" s="220"/>
      <c r="C6" s="220"/>
      <c r="D6" s="220"/>
      <c r="E6" s="220"/>
      <c r="F6" s="220"/>
      <c r="G6" s="220"/>
      <c r="H6" s="220"/>
      <c r="I6" s="220"/>
      <c r="J6" s="220"/>
      <c r="K6" s="220"/>
      <c r="L6" s="220"/>
      <c r="M6" s="220"/>
      <c r="N6" s="220"/>
      <c r="O6" s="220"/>
      <c r="R6" s="34"/>
    </row>
    <row r="7" spans="1:18" ht="17.25" customHeight="1" x14ac:dyDescent="0.25">
      <c r="A7" s="220"/>
      <c r="B7" s="220"/>
      <c r="C7" s="220"/>
      <c r="D7" s="220"/>
      <c r="E7" s="220"/>
      <c r="F7" s="220"/>
      <c r="G7" s="220"/>
      <c r="H7" s="220"/>
      <c r="I7" s="220"/>
      <c r="J7" s="220"/>
      <c r="K7" s="220"/>
      <c r="L7" s="220"/>
      <c r="M7" s="220"/>
      <c r="N7" s="220"/>
      <c r="O7" s="220"/>
      <c r="P7" s="222" t="s">
        <v>19</v>
      </c>
      <c r="Q7" s="220"/>
      <c r="R7" s="35"/>
    </row>
    <row r="8" spans="1:18" ht="17.25" customHeight="1" x14ac:dyDescent="0.25">
      <c r="A8" s="36"/>
      <c r="B8" s="36"/>
      <c r="C8" s="226" t="s">
        <v>23</v>
      </c>
      <c r="D8" s="220"/>
      <c r="E8" s="220"/>
      <c r="F8" s="220"/>
      <c r="G8" s="220"/>
      <c r="H8" s="220"/>
      <c r="I8" s="36"/>
      <c r="J8" s="36"/>
      <c r="P8" s="184"/>
      <c r="R8" s="35"/>
    </row>
    <row r="9" spans="1:18" ht="18" customHeight="1" x14ac:dyDescent="0.25">
      <c r="A9" s="227" t="s">
        <v>24</v>
      </c>
      <c r="B9" s="220"/>
      <c r="C9" s="220"/>
      <c r="D9" s="220"/>
      <c r="E9" s="220"/>
      <c r="F9" s="220"/>
      <c r="G9" s="220"/>
      <c r="H9" s="220"/>
      <c r="I9" s="220"/>
      <c r="J9" s="220"/>
      <c r="K9" s="220"/>
      <c r="L9" s="220"/>
      <c r="M9" s="220"/>
      <c r="N9" s="220"/>
      <c r="O9" s="220"/>
      <c r="Q9" s="184" t="s">
        <v>25</v>
      </c>
      <c r="R9" s="37" t="s">
        <v>26</v>
      </c>
    </row>
    <row r="10" spans="1:18" ht="26.25" customHeight="1" x14ac:dyDescent="0.25">
      <c r="A10" s="219" t="s">
        <v>27</v>
      </c>
      <c r="B10" s="220"/>
      <c r="C10" s="220"/>
      <c r="D10" s="220"/>
      <c r="E10" s="220"/>
      <c r="F10" s="220"/>
      <c r="G10" s="220"/>
      <c r="H10" s="220"/>
      <c r="I10" s="220"/>
      <c r="J10" s="220"/>
      <c r="K10" s="220"/>
      <c r="L10" s="220"/>
      <c r="M10" s="220"/>
      <c r="N10" s="220"/>
      <c r="O10" s="220"/>
      <c r="P10" s="184"/>
      <c r="Q10" s="184"/>
      <c r="R10" s="33"/>
    </row>
    <row r="11" spans="1:18" ht="28.5" customHeight="1" thickBot="1" x14ac:dyDescent="0.3">
      <c r="A11" s="219" t="s">
        <v>28</v>
      </c>
      <c r="B11" s="220"/>
      <c r="C11" s="220"/>
      <c r="D11" s="228" t="s">
        <v>29</v>
      </c>
      <c r="E11" s="220"/>
      <c r="F11" s="220"/>
      <c r="G11" s="220"/>
      <c r="H11" s="38"/>
      <c r="I11" s="38"/>
      <c r="J11" s="38"/>
      <c r="K11" s="38"/>
      <c r="M11" s="184"/>
      <c r="N11" s="39"/>
      <c r="O11" s="184"/>
      <c r="P11" s="184"/>
      <c r="Q11" s="184" t="s">
        <v>30</v>
      </c>
      <c r="R11" s="40">
        <v>383</v>
      </c>
    </row>
    <row r="12" spans="1:18" ht="23.25" customHeight="1" x14ac:dyDescent="0.25">
      <c r="A12" s="219" t="s">
        <v>31</v>
      </c>
      <c r="B12" s="220"/>
      <c r="C12" s="220"/>
      <c r="D12" s="181"/>
      <c r="E12" s="181"/>
      <c r="F12" s="181"/>
      <c r="G12" s="181"/>
      <c r="H12" s="181"/>
      <c r="I12" s="181"/>
      <c r="J12" s="181"/>
      <c r="K12" s="181"/>
      <c r="L12" s="184"/>
    </row>
    <row r="13" spans="1:18" ht="14.25" customHeight="1" thickBot="1" x14ac:dyDescent="0.3"/>
    <row r="14" spans="1:18" ht="22.5" customHeight="1" x14ac:dyDescent="0.25">
      <c r="A14" s="229" t="s">
        <v>32</v>
      </c>
      <c r="B14" s="230"/>
      <c r="C14" s="233" t="s">
        <v>33</v>
      </c>
      <c r="D14" s="233" t="s">
        <v>34</v>
      </c>
      <c r="E14" s="230"/>
      <c r="F14" s="233" t="s">
        <v>35</v>
      </c>
      <c r="G14" s="233" t="s">
        <v>36</v>
      </c>
      <c r="H14" s="230"/>
      <c r="I14" s="233" t="s">
        <v>37</v>
      </c>
      <c r="J14" s="233" t="s">
        <v>38</v>
      </c>
      <c r="K14" s="256"/>
      <c r="L14" s="256"/>
      <c r="M14" s="256"/>
      <c r="N14" s="256"/>
      <c r="O14" s="257"/>
      <c r="P14" s="233" t="s">
        <v>39</v>
      </c>
      <c r="Q14" s="230"/>
      <c r="R14" s="240" t="s">
        <v>40</v>
      </c>
    </row>
    <row r="15" spans="1:18" ht="36" customHeight="1" x14ac:dyDescent="0.25">
      <c r="A15" s="231"/>
      <c r="B15" s="232"/>
      <c r="C15" s="234"/>
      <c r="D15" s="236"/>
      <c r="E15" s="232"/>
      <c r="F15" s="234"/>
      <c r="G15" s="236"/>
      <c r="H15" s="232"/>
      <c r="I15" s="234"/>
      <c r="J15" s="239" t="s">
        <v>41</v>
      </c>
      <c r="K15" s="243"/>
      <c r="L15" s="239" t="s">
        <v>42</v>
      </c>
      <c r="M15" s="243"/>
      <c r="N15" s="239" t="s">
        <v>43</v>
      </c>
      <c r="O15" s="243"/>
      <c r="P15" s="236"/>
      <c r="Q15" s="232"/>
      <c r="R15" s="241"/>
    </row>
    <row r="16" spans="1:18" ht="13.9" customHeight="1" x14ac:dyDescent="0.25">
      <c r="A16" s="237" t="s">
        <v>44</v>
      </c>
      <c r="B16" s="239" t="s">
        <v>45</v>
      </c>
      <c r="C16" s="234"/>
      <c r="D16" s="239" t="s">
        <v>44</v>
      </c>
      <c r="E16" s="239" t="s">
        <v>46</v>
      </c>
      <c r="F16" s="234"/>
      <c r="G16" s="239" t="s">
        <v>47</v>
      </c>
      <c r="H16" s="239" t="s">
        <v>48</v>
      </c>
      <c r="I16" s="234"/>
      <c r="J16" s="239" t="s">
        <v>47</v>
      </c>
      <c r="K16" s="239" t="s">
        <v>48</v>
      </c>
      <c r="L16" s="239" t="s">
        <v>49</v>
      </c>
      <c r="M16" s="239" t="s">
        <v>50</v>
      </c>
      <c r="N16" s="239" t="s">
        <v>51</v>
      </c>
      <c r="O16" s="239" t="s">
        <v>44</v>
      </c>
      <c r="P16" s="239" t="s">
        <v>52</v>
      </c>
      <c r="Q16" s="239" t="s">
        <v>53</v>
      </c>
      <c r="R16" s="241"/>
    </row>
    <row r="17" spans="1:18" ht="56.25" customHeight="1" x14ac:dyDescent="0.25">
      <c r="A17" s="238"/>
      <c r="B17" s="235"/>
      <c r="C17" s="235"/>
      <c r="D17" s="235"/>
      <c r="E17" s="235"/>
      <c r="F17" s="235"/>
      <c r="G17" s="235"/>
      <c r="H17" s="235"/>
      <c r="I17" s="235"/>
      <c r="J17" s="235"/>
      <c r="K17" s="235"/>
      <c r="L17" s="235"/>
      <c r="M17" s="235"/>
      <c r="N17" s="235"/>
      <c r="O17" s="235"/>
      <c r="P17" s="235"/>
      <c r="Q17" s="235"/>
      <c r="R17" s="242"/>
    </row>
    <row r="18" spans="1:18" ht="14.25" customHeight="1" thickBot="1" x14ac:dyDescent="0.3">
      <c r="A18" s="127">
        <v>1</v>
      </c>
      <c r="B18" s="120">
        <v>2</v>
      </c>
      <c r="C18" s="120">
        <v>3</v>
      </c>
      <c r="D18" s="120">
        <v>4</v>
      </c>
      <c r="E18" s="120">
        <v>5</v>
      </c>
      <c r="F18" s="120">
        <v>6</v>
      </c>
      <c r="G18" s="120">
        <v>7</v>
      </c>
      <c r="H18" s="120">
        <v>8</v>
      </c>
      <c r="I18" s="120">
        <v>9</v>
      </c>
      <c r="J18" s="120">
        <v>10</v>
      </c>
      <c r="K18" s="120">
        <v>11</v>
      </c>
      <c r="L18" s="120">
        <v>12</v>
      </c>
      <c r="M18" s="120">
        <v>13</v>
      </c>
      <c r="N18" s="120">
        <v>14</v>
      </c>
      <c r="O18" s="120">
        <v>15</v>
      </c>
      <c r="P18" s="120">
        <v>16</v>
      </c>
      <c r="Q18" s="120">
        <v>17</v>
      </c>
      <c r="R18" s="128">
        <v>18</v>
      </c>
    </row>
    <row r="19" spans="1:18" ht="191.25" customHeight="1" thickBot="1" x14ac:dyDescent="0.3">
      <c r="A19" s="122" t="s">
        <v>54</v>
      </c>
      <c r="B19" s="123">
        <v>12100</v>
      </c>
      <c r="C19" s="124" t="s">
        <v>54</v>
      </c>
      <c r="D19" s="125" t="s">
        <v>55</v>
      </c>
      <c r="E19" s="125" t="s">
        <v>56</v>
      </c>
      <c r="F19" s="125" t="s">
        <v>57</v>
      </c>
      <c r="G19" s="145">
        <v>1</v>
      </c>
      <c r="H19" s="145">
        <v>1</v>
      </c>
      <c r="I19" s="118">
        <v>82217200</v>
      </c>
      <c r="J19" s="8">
        <v>1</v>
      </c>
      <c r="K19" s="8">
        <v>1</v>
      </c>
      <c r="L19" s="8">
        <v>1</v>
      </c>
      <c r="M19" s="168">
        <v>0</v>
      </c>
      <c r="N19" s="146"/>
      <c r="O19" s="146"/>
      <c r="P19" s="168">
        <v>82217200</v>
      </c>
      <c r="Q19" s="168">
        <v>41651913.009999998</v>
      </c>
      <c r="R19" s="147">
        <f>I19-P19</f>
        <v>0</v>
      </c>
    </row>
    <row r="20" spans="1:18" x14ac:dyDescent="0.25">
      <c r="A20" s="129" t="s">
        <v>58</v>
      </c>
      <c r="B20" s="180" t="s">
        <v>58</v>
      </c>
      <c r="C20" s="121" t="s">
        <v>59</v>
      </c>
      <c r="D20" s="121" t="s">
        <v>58</v>
      </c>
      <c r="E20" s="121" t="s">
        <v>58</v>
      </c>
      <c r="F20" s="121" t="s">
        <v>58</v>
      </c>
      <c r="G20" s="121"/>
      <c r="H20" s="121"/>
      <c r="I20" s="121"/>
      <c r="J20" s="121"/>
      <c r="K20" s="121"/>
      <c r="L20" s="121"/>
      <c r="M20" s="180"/>
      <c r="N20" s="121" t="s">
        <v>58</v>
      </c>
      <c r="O20" s="121" t="s">
        <v>58</v>
      </c>
      <c r="P20" s="121" t="s">
        <v>58</v>
      </c>
      <c r="Q20" s="121" t="s">
        <v>58</v>
      </c>
      <c r="R20" s="148" t="s">
        <v>58</v>
      </c>
    </row>
    <row r="21" spans="1:18" ht="97.35" customHeight="1" x14ac:dyDescent="0.25">
      <c r="A21" s="182" t="s">
        <v>58</v>
      </c>
      <c r="B21" s="178" t="s">
        <v>58</v>
      </c>
      <c r="C21" s="119" t="s">
        <v>60</v>
      </c>
      <c r="D21" s="41" t="s">
        <v>61</v>
      </c>
      <c r="E21" s="41" t="s">
        <v>56</v>
      </c>
      <c r="F21" s="41" t="s">
        <v>62</v>
      </c>
      <c r="G21" s="93">
        <f>Прил_ПР_Расчет!E3</f>
        <v>9</v>
      </c>
      <c r="H21" s="93">
        <f>G21</f>
        <v>9</v>
      </c>
      <c r="I21" s="179" t="s">
        <v>58</v>
      </c>
      <c r="J21" s="160">
        <f>Прил_ПР_Расчет!F3</f>
        <v>9</v>
      </c>
      <c r="K21" s="160">
        <f>J21</f>
        <v>9</v>
      </c>
      <c r="L21" s="161">
        <f>G21-J21</f>
        <v>0</v>
      </c>
      <c r="M21" s="160">
        <f>L21/G21/0.01</f>
        <v>0</v>
      </c>
      <c r="N21" s="178"/>
      <c r="O21" s="178"/>
      <c r="P21" s="8"/>
      <c r="Q21" s="8"/>
      <c r="R21" s="143"/>
    </row>
    <row r="22" spans="1:18" ht="115.5" customHeight="1" thickBot="1" x14ac:dyDescent="0.3">
      <c r="A22" s="130" t="s">
        <v>58</v>
      </c>
      <c r="B22" s="139" t="s">
        <v>58</v>
      </c>
      <c r="C22" s="131" t="s">
        <v>63</v>
      </c>
      <c r="D22" s="132" t="s">
        <v>64</v>
      </c>
      <c r="E22" s="132" t="s">
        <v>65</v>
      </c>
      <c r="F22" s="132" t="s">
        <v>66</v>
      </c>
      <c r="G22" s="133">
        <f>Прил_ПР_Расчет!E2</f>
        <v>2350</v>
      </c>
      <c r="H22" s="133">
        <f>G22</f>
        <v>2350</v>
      </c>
      <c r="I22" s="139" t="s">
        <v>58</v>
      </c>
      <c r="J22" s="133">
        <f>Прил_ПР_Расчет!F2</f>
        <v>2409</v>
      </c>
      <c r="K22" s="133">
        <f>J22</f>
        <v>2409</v>
      </c>
      <c r="L22" s="162">
        <f>G22-J22</f>
        <v>-59</v>
      </c>
      <c r="M22" s="133">
        <f>L22/G22/0.01</f>
        <v>-2.5106382978723403</v>
      </c>
      <c r="N22" s="139"/>
      <c r="O22" s="139"/>
      <c r="P22" s="8"/>
      <c r="Q22" s="8"/>
      <c r="R22" s="134"/>
    </row>
    <row r="23" spans="1:18" ht="69.75" customHeight="1" thickBot="1" x14ac:dyDescent="0.3">
      <c r="H23" s="42" t="s">
        <v>67</v>
      </c>
      <c r="I23" s="43">
        <f>I19</f>
        <v>82217200</v>
      </c>
      <c r="M23" s="42"/>
      <c r="O23" s="39" t="s">
        <v>67</v>
      </c>
      <c r="P23" s="135">
        <f>P19</f>
        <v>82217200</v>
      </c>
      <c r="Q23" s="136">
        <f>Q19</f>
        <v>41651913.009999998</v>
      </c>
      <c r="R23" s="137">
        <f>R19</f>
        <v>0</v>
      </c>
    </row>
    <row r="24" spans="1:18" x14ac:dyDescent="0.25">
      <c r="A24" s="46"/>
      <c r="B24" s="46"/>
      <c r="C24" s="185"/>
      <c r="D24" s="185"/>
      <c r="E24" s="185"/>
      <c r="F24" s="185"/>
      <c r="G24" s="47">
        <v>9</v>
      </c>
      <c r="H24" s="185"/>
      <c r="J24" s="185"/>
      <c r="K24" s="185"/>
      <c r="L24" s="185"/>
      <c r="M24" s="185"/>
    </row>
    <row r="25" spans="1:18" x14ac:dyDescent="0.25">
      <c r="A25" s="48"/>
      <c r="B25" s="46"/>
      <c r="C25" s="185"/>
      <c r="D25" s="185"/>
      <c r="E25" s="185"/>
      <c r="F25" s="185"/>
      <c r="G25" s="185"/>
      <c r="H25" s="185"/>
      <c r="I25" s="185"/>
      <c r="J25" s="185"/>
      <c r="K25" s="185"/>
      <c r="L25" s="185"/>
      <c r="M25" s="185"/>
    </row>
    <row r="26" spans="1:18" ht="27" customHeight="1" x14ac:dyDescent="0.25">
      <c r="A26" s="247" t="s">
        <v>68</v>
      </c>
      <c r="B26" s="248"/>
      <c r="C26" s="249"/>
      <c r="D26" s="252" t="s">
        <v>69</v>
      </c>
      <c r="E26" s="248"/>
      <c r="F26" s="248"/>
      <c r="G26" s="248"/>
      <c r="H26" s="249"/>
      <c r="I26" s="254" t="s">
        <v>70</v>
      </c>
      <c r="J26" s="239" t="s">
        <v>71</v>
      </c>
      <c r="K26" s="255"/>
      <c r="L26" s="255"/>
      <c r="M26" s="243"/>
    </row>
    <row r="27" spans="1:18" ht="51" customHeight="1" x14ac:dyDescent="0.25">
      <c r="A27" s="250"/>
      <c r="B27" s="250"/>
      <c r="C27" s="251"/>
      <c r="D27" s="253"/>
      <c r="E27" s="250"/>
      <c r="F27" s="250"/>
      <c r="G27" s="250"/>
      <c r="H27" s="251"/>
      <c r="I27" s="253"/>
      <c r="J27" s="239" t="s">
        <v>72</v>
      </c>
      <c r="K27" s="243"/>
      <c r="L27" s="239" t="s">
        <v>73</v>
      </c>
      <c r="M27" s="243"/>
    </row>
    <row r="28" spans="1:18" ht="14.25" customHeight="1" x14ac:dyDescent="0.25">
      <c r="A28" s="244">
        <v>1</v>
      </c>
      <c r="B28" s="216"/>
      <c r="C28" s="218"/>
      <c r="D28" s="245">
        <v>2</v>
      </c>
      <c r="E28" s="216"/>
      <c r="F28" s="216"/>
      <c r="G28" s="216"/>
      <c r="H28" s="218"/>
      <c r="I28" s="142">
        <v>3</v>
      </c>
      <c r="J28" s="246">
        <v>4</v>
      </c>
      <c r="K28" s="243"/>
      <c r="L28" s="246">
        <v>5</v>
      </c>
      <c r="M28" s="243"/>
      <c r="N28" s="49"/>
      <c r="O28" s="49"/>
      <c r="P28" s="49"/>
      <c r="Q28" s="49"/>
      <c r="R28" s="49"/>
    </row>
    <row r="29" spans="1:18" ht="15" customHeight="1" x14ac:dyDescent="0.25">
      <c r="A29" s="262" t="s">
        <v>74</v>
      </c>
      <c r="B29" s="248"/>
      <c r="C29" s="249"/>
      <c r="D29" s="261" t="s">
        <v>58</v>
      </c>
      <c r="E29" s="216"/>
      <c r="F29" s="216"/>
      <c r="G29" s="216"/>
      <c r="H29" s="218"/>
      <c r="I29" s="140" t="s">
        <v>58</v>
      </c>
      <c r="J29" s="258" t="s">
        <v>58</v>
      </c>
      <c r="K29" s="243"/>
      <c r="L29" s="259" t="s">
        <v>58</v>
      </c>
      <c r="M29" s="243"/>
      <c r="N29" s="49"/>
      <c r="O29" s="49"/>
      <c r="P29" s="49"/>
      <c r="Q29" s="49"/>
      <c r="R29" s="49"/>
    </row>
    <row r="30" spans="1:18" ht="14.25" customHeight="1" x14ac:dyDescent="0.25">
      <c r="A30" s="220"/>
      <c r="B30" s="220"/>
      <c r="C30" s="263"/>
      <c r="D30" s="261" t="s">
        <v>58</v>
      </c>
      <c r="E30" s="216"/>
      <c r="F30" s="216"/>
      <c r="G30" s="216"/>
      <c r="H30" s="218"/>
      <c r="I30" s="140" t="s">
        <v>58</v>
      </c>
      <c r="J30" s="258" t="s">
        <v>58</v>
      </c>
      <c r="K30" s="243"/>
      <c r="L30" s="259" t="s">
        <v>58</v>
      </c>
      <c r="M30" s="243"/>
      <c r="N30" s="49"/>
      <c r="O30" s="49"/>
      <c r="P30" s="49"/>
      <c r="Q30" s="49"/>
      <c r="R30" s="49"/>
    </row>
    <row r="31" spans="1:18" ht="14.25" customHeight="1" x14ac:dyDescent="0.25">
      <c r="A31" s="260" t="s">
        <v>75</v>
      </c>
      <c r="B31" s="248"/>
      <c r="C31" s="249"/>
      <c r="D31" s="261" t="s">
        <v>58</v>
      </c>
      <c r="E31" s="216"/>
      <c r="F31" s="216"/>
      <c r="G31" s="216"/>
      <c r="H31" s="218"/>
      <c r="I31" s="140" t="s">
        <v>58</v>
      </c>
      <c r="J31" s="258" t="s">
        <v>58</v>
      </c>
      <c r="K31" s="243"/>
      <c r="L31" s="259" t="s">
        <v>58</v>
      </c>
      <c r="M31" s="243"/>
    </row>
    <row r="32" spans="1:18" ht="15" customHeight="1" x14ac:dyDescent="0.25">
      <c r="A32" s="250"/>
      <c r="B32" s="250"/>
      <c r="C32" s="251"/>
      <c r="D32" s="261" t="s">
        <v>58</v>
      </c>
      <c r="E32" s="216"/>
      <c r="F32" s="216"/>
      <c r="G32" s="216"/>
      <c r="H32" s="218"/>
      <c r="I32" s="140" t="s">
        <v>58</v>
      </c>
      <c r="J32" s="258" t="s">
        <v>58</v>
      </c>
      <c r="K32" s="243"/>
      <c r="L32" s="259" t="s">
        <v>58</v>
      </c>
      <c r="M32" s="243"/>
    </row>
    <row r="33" spans="1:18" ht="14.25" customHeight="1" x14ac:dyDescent="0.25">
      <c r="A33" s="247" t="s">
        <v>76</v>
      </c>
      <c r="B33" s="216"/>
      <c r="C33" s="218"/>
      <c r="D33" s="261" t="s">
        <v>58</v>
      </c>
      <c r="E33" s="216"/>
      <c r="F33" s="216"/>
      <c r="G33" s="216"/>
      <c r="H33" s="218"/>
      <c r="I33" s="141" t="s">
        <v>58</v>
      </c>
      <c r="J33" s="258" t="s">
        <v>58</v>
      </c>
      <c r="K33" s="243"/>
      <c r="L33" s="259" t="s">
        <v>58</v>
      </c>
      <c r="M33" s="243"/>
    </row>
    <row r="34" spans="1:18" ht="20.25" customHeight="1" x14ac:dyDescent="0.25">
      <c r="A34" s="247" t="s">
        <v>77</v>
      </c>
      <c r="B34" s="216"/>
      <c r="C34" s="218"/>
      <c r="D34" s="261" t="s">
        <v>58</v>
      </c>
      <c r="E34" s="216"/>
      <c r="F34" s="216"/>
      <c r="G34" s="216"/>
      <c r="H34" s="218"/>
      <c r="I34" s="141" t="s">
        <v>58</v>
      </c>
      <c r="J34" s="258" t="s">
        <v>58</v>
      </c>
      <c r="K34" s="243"/>
      <c r="L34" s="259" t="s">
        <v>58</v>
      </c>
      <c r="M34" s="243"/>
    </row>
    <row r="36" spans="1:18" x14ac:dyDescent="0.25">
      <c r="A36" s="50"/>
      <c r="B36" s="36"/>
      <c r="C36" s="36"/>
      <c r="D36" s="36"/>
      <c r="E36" s="36"/>
      <c r="F36" s="36"/>
      <c r="G36" s="36"/>
      <c r="H36" s="36"/>
      <c r="I36" s="36"/>
      <c r="J36" s="36"/>
      <c r="K36" s="36"/>
      <c r="L36" s="36"/>
      <c r="M36" s="36"/>
    </row>
    <row r="37" spans="1:18" x14ac:dyDescent="0.25">
      <c r="A37" s="264" t="s">
        <v>78</v>
      </c>
      <c r="B37" s="220"/>
      <c r="C37" s="220"/>
      <c r="D37" s="220"/>
      <c r="E37" s="220"/>
      <c r="F37" s="220"/>
      <c r="G37" s="220"/>
      <c r="H37" s="220"/>
      <c r="I37" s="220"/>
      <c r="J37" s="220"/>
      <c r="K37" s="220"/>
      <c r="L37" s="220"/>
      <c r="M37" s="220"/>
      <c r="N37" s="220"/>
      <c r="O37" s="220"/>
      <c r="P37" s="220"/>
      <c r="Q37" s="220"/>
      <c r="R37" s="220"/>
    </row>
    <row r="38" spans="1:18" x14ac:dyDescent="0.25">
      <c r="A38" s="264" t="s">
        <v>79</v>
      </c>
      <c r="B38" s="220"/>
      <c r="C38" s="220"/>
      <c r="D38" s="220"/>
      <c r="E38" s="220"/>
      <c r="F38" s="220"/>
      <c r="G38" s="220"/>
      <c r="H38" s="220"/>
      <c r="I38" s="220"/>
      <c r="J38" s="220"/>
      <c r="K38" s="220"/>
      <c r="L38" s="220"/>
      <c r="M38" s="220"/>
      <c r="N38" s="220"/>
      <c r="O38" s="220"/>
      <c r="P38" s="220"/>
      <c r="Q38" s="220"/>
      <c r="R38" s="220"/>
    </row>
    <row r="39" spans="1:18" x14ac:dyDescent="0.25">
      <c r="A39" s="270" t="s">
        <v>80</v>
      </c>
      <c r="B39" s="220"/>
      <c r="C39" s="220"/>
      <c r="D39" s="220"/>
      <c r="E39" s="220"/>
      <c r="F39" s="220"/>
      <c r="G39" s="220"/>
      <c r="H39" s="220"/>
      <c r="I39" s="220"/>
      <c r="J39" s="220"/>
      <c r="K39" s="220"/>
      <c r="L39" s="220"/>
      <c r="M39" s="220"/>
      <c r="N39" s="220"/>
      <c r="O39" s="220"/>
      <c r="P39" s="220"/>
      <c r="Q39" s="220"/>
      <c r="R39" s="220"/>
    </row>
    <row r="40" spans="1:18" x14ac:dyDescent="0.25">
      <c r="A40" s="270" t="s">
        <v>81</v>
      </c>
      <c r="B40" s="220"/>
      <c r="C40" s="220"/>
      <c r="D40" s="220"/>
      <c r="E40" s="220"/>
      <c r="F40" s="220"/>
      <c r="G40" s="220"/>
      <c r="H40" s="220"/>
      <c r="I40" s="220"/>
      <c r="J40" s="220"/>
      <c r="K40" s="220"/>
      <c r="L40" s="220"/>
      <c r="M40" s="220"/>
      <c r="N40" s="220"/>
      <c r="O40" s="220"/>
      <c r="P40" s="220"/>
      <c r="Q40" s="220"/>
      <c r="R40" s="220"/>
    </row>
    <row r="41" spans="1:18" x14ac:dyDescent="0.25">
      <c r="A41" s="268" t="s">
        <v>82</v>
      </c>
      <c r="B41" s="220"/>
      <c r="C41" s="220"/>
      <c r="D41" s="220"/>
      <c r="E41" s="220"/>
      <c r="F41" s="220"/>
      <c r="G41" s="220"/>
      <c r="H41" s="220"/>
      <c r="I41" s="220"/>
      <c r="J41" s="220"/>
      <c r="K41" s="220"/>
      <c r="L41" s="220"/>
      <c r="M41" s="220"/>
      <c r="N41" s="220"/>
      <c r="O41" s="220"/>
      <c r="P41" s="220"/>
      <c r="Q41" s="220"/>
      <c r="R41" s="220"/>
    </row>
    <row r="42" spans="1:18" x14ac:dyDescent="0.25">
      <c r="A42" s="268" t="s">
        <v>83</v>
      </c>
      <c r="B42" s="220"/>
      <c r="C42" s="220"/>
      <c r="D42" s="220"/>
      <c r="E42" s="220"/>
      <c r="F42" s="220"/>
      <c r="G42" s="220"/>
      <c r="H42" s="220"/>
      <c r="I42" s="220"/>
      <c r="J42" s="220"/>
      <c r="K42" s="220"/>
      <c r="L42" s="220"/>
      <c r="M42" s="220"/>
      <c r="N42" s="220"/>
      <c r="O42" s="220"/>
      <c r="P42" s="220"/>
      <c r="Q42" s="220"/>
      <c r="R42" s="220"/>
    </row>
    <row r="43" spans="1:18" x14ac:dyDescent="0.25">
      <c r="A43" s="271" t="s">
        <v>84</v>
      </c>
      <c r="B43" s="220"/>
      <c r="C43" s="220"/>
      <c r="D43" s="220"/>
      <c r="E43" s="220"/>
      <c r="F43" s="220"/>
      <c r="G43" s="220"/>
      <c r="H43" s="220"/>
      <c r="I43" s="220"/>
      <c r="J43" s="220"/>
      <c r="K43" s="220"/>
      <c r="L43" s="220"/>
      <c r="M43" s="220"/>
      <c r="N43" s="220"/>
      <c r="O43" s="220"/>
      <c r="P43" s="220"/>
      <c r="Q43" s="220"/>
      <c r="R43" s="220"/>
    </row>
    <row r="44" spans="1:18" x14ac:dyDescent="0.25">
      <c r="A44" s="267" t="s">
        <v>85</v>
      </c>
      <c r="B44" s="220"/>
      <c r="C44" s="220"/>
      <c r="D44" s="220"/>
      <c r="E44" s="220"/>
      <c r="F44" s="220"/>
      <c r="G44" s="220"/>
      <c r="H44" s="220"/>
      <c r="I44" s="220"/>
      <c r="J44" s="220"/>
      <c r="K44" s="220"/>
      <c r="L44" s="220"/>
      <c r="M44" s="220"/>
      <c r="N44" s="220"/>
      <c r="O44" s="220"/>
      <c r="P44" s="220"/>
      <c r="Q44" s="177"/>
      <c r="R44" s="177"/>
    </row>
    <row r="45" spans="1:18" x14ac:dyDescent="0.25">
      <c r="A45" s="267" t="s">
        <v>86</v>
      </c>
      <c r="B45" s="220"/>
      <c r="C45" s="220"/>
      <c r="D45" s="220"/>
      <c r="E45" s="220"/>
      <c r="F45" s="220"/>
      <c r="G45" s="220"/>
      <c r="H45" s="220"/>
      <c r="I45" s="220"/>
      <c r="J45" s="220"/>
      <c r="K45" s="220"/>
      <c r="L45" s="220"/>
      <c r="M45" s="220"/>
      <c r="N45" s="220"/>
      <c r="O45" s="220"/>
      <c r="P45" s="220"/>
      <c r="Q45" s="220"/>
      <c r="R45" s="220"/>
    </row>
    <row r="46" spans="1:18" x14ac:dyDescent="0.25">
      <c r="A46" s="267" t="s">
        <v>87</v>
      </c>
      <c r="B46" s="220"/>
      <c r="C46" s="220"/>
      <c r="D46" s="220"/>
      <c r="E46" s="220"/>
      <c r="F46" s="220"/>
      <c r="G46" s="220"/>
      <c r="H46" s="220"/>
      <c r="I46" s="220"/>
      <c r="J46" s="220"/>
      <c r="K46" s="220"/>
      <c r="L46" s="220"/>
      <c r="M46" s="220"/>
      <c r="N46" s="220"/>
      <c r="O46" s="220"/>
      <c r="P46" s="220"/>
      <c r="Q46" s="220"/>
      <c r="R46" s="220"/>
    </row>
    <row r="47" spans="1:18" x14ac:dyDescent="0.25">
      <c r="A47" s="267" t="s">
        <v>88</v>
      </c>
      <c r="B47" s="220"/>
      <c r="C47" s="220"/>
      <c r="D47" s="220"/>
      <c r="E47" s="220"/>
      <c r="F47" s="220"/>
      <c r="G47" s="220"/>
      <c r="H47" s="220"/>
      <c r="I47" s="220"/>
      <c r="J47" s="220"/>
      <c r="K47" s="220"/>
      <c r="L47" s="220"/>
      <c r="M47" s="220"/>
      <c r="N47" s="220"/>
      <c r="O47" s="220"/>
      <c r="P47" s="220"/>
      <c r="Q47" s="177"/>
      <c r="R47" s="177"/>
    </row>
    <row r="48" spans="1:18" x14ac:dyDescent="0.25">
      <c r="A48" s="267" t="s">
        <v>89</v>
      </c>
      <c r="B48" s="220"/>
      <c r="C48" s="220"/>
      <c r="D48" s="220"/>
      <c r="E48" s="220"/>
      <c r="F48" s="220"/>
      <c r="G48" s="220"/>
      <c r="H48" s="220"/>
      <c r="I48" s="220"/>
      <c r="J48" s="220"/>
      <c r="K48" s="220"/>
      <c r="L48" s="220"/>
      <c r="M48" s="220"/>
      <c r="N48" s="220"/>
      <c r="O48" s="220"/>
      <c r="P48" s="220"/>
      <c r="Q48" s="220"/>
      <c r="R48" s="220"/>
    </row>
    <row r="49" spans="1:18" x14ac:dyDescent="0.25">
      <c r="A49" s="268" t="s">
        <v>90</v>
      </c>
      <c r="B49" s="220"/>
      <c r="C49" s="220"/>
      <c r="D49" s="220"/>
      <c r="E49" s="220"/>
      <c r="F49" s="220"/>
      <c r="G49" s="220"/>
      <c r="H49" s="220"/>
      <c r="I49" s="220"/>
      <c r="J49" s="220"/>
      <c r="K49" s="220"/>
      <c r="L49" s="220"/>
      <c r="M49" s="220"/>
      <c r="N49" s="220"/>
      <c r="O49" s="220"/>
      <c r="P49" s="220"/>
      <c r="Q49" s="220"/>
      <c r="R49" s="220"/>
    </row>
    <row r="50" spans="1:18" ht="15" customHeight="1" x14ac:dyDescent="0.25">
      <c r="A50" s="269" t="s">
        <v>91</v>
      </c>
      <c r="B50" s="220"/>
      <c r="C50" s="220"/>
      <c r="D50" s="220"/>
      <c r="E50" s="220"/>
      <c r="F50" s="220"/>
      <c r="G50" s="220"/>
      <c r="H50" s="220"/>
      <c r="I50" s="220"/>
      <c r="J50" s="220"/>
      <c r="K50" s="220"/>
      <c r="L50" s="220"/>
      <c r="M50" s="220"/>
      <c r="N50" s="220"/>
      <c r="O50" s="220"/>
      <c r="P50" s="220"/>
      <c r="Q50" s="220"/>
      <c r="R50" s="220"/>
    </row>
    <row r="51" spans="1:18" ht="15" customHeight="1" x14ac:dyDescent="0.25">
      <c r="A51" s="265" t="s">
        <v>92</v>
      </c>
      <c r="B51" s="220"/>
      <c r="C51" s="220"/>
      <c r="D51" s="220"/>
      <c r="E51" s="220"/>
      <c r="F51" s="220"/>
      <c r="G51" s="220"/>
      <c r="H51" s="220"/>
      <c r="I51" s="220"/>
      <c r="J51" s="220"/>
      <c r="K51" s="220"/>
      <c r="L51" s="220"/>
      <c r="M51" s="220"/>
      <c r="N51" s="220"/>
      <c r="O51" s="220"/>
      <c r="P51" s="220"/>
      <c r="Q51" s="220"/>
      <c r="R51" s="220"/>
    </row>
    <row r="52" spans="1:18" ht="15" customHeight="1" x14ac:dyDescent="0.25">
      <c r="A52" s="265" t="s">
        <v>93</v>
      </c>
      <c r="B52" s="220"/>
      <c r="C52" s="220"/>
      <c r="D52" s="220"/>
      <c r="E52" s="220"/>
      <c r="F52" s="220"/>
      <c r="G52" s="220"/>
      <c r="H52" s="220"/>
      <c r="I52" s="220"/>
      <c r="J52" s="220"/>
      <c r="K52" s="220"/>
      <c r="L52" s="220"/>
      <c r="M52" s="220"/>
      <c r="N52" s="220"/>
      <c r="O52" s="220"/>
      <c r="P52" s="220"/>
      <c r="Q52" s="220"/>
      <c r="R52" s="220"/>
    </row>
    <row r="53" spans="1:18" ht="15" customHeight="1" x14ac:dyDescent="0.25">
      <c r="A53" s="265"/>
      <c r="B53" s="220"/>
      <c r="C53" s="220"/>
      <c r="D53" s="220"/>
      <c r="E53" s="220"/>
      <c r="F53" s="220"/>
      <c r="G53" s="220"/>
      <c r="H53" s="220"/>
      <c r="I53" s="220"/>
      <c r="J53" s="220"/>
      <c r="K53" s="220"/>
      <c r="L53" s="220"/>
      <c r="M53" s="220"/>
      <c r="N53" s="220"/>
      <c r="O53" s="220"/>
      <c r="P53" s="220"/>
      <c r="Q53" s="220"/>
      <c r="R53" s="220"/>
    </row>
  </sheetData>
  <sheetProtection password="CC53" sheet="1"/>
  <mergeCells count="89">
    <mergeCell ref="A51:R51"/>
    <mergeCell ref="A52:R52"/>
    <mergeCell ref="A53:R53"/>
    <mergeCell ref="A1:Q1"/>
    <mergeCell ref="A45:R45"/>
    <mergeCell ref="A46:R46"/>
    <mergeCell ref="A47:P47"/>
    <mergeCell ref="A48:R48"/>
    <mergeCell ref="A49:R49"/>
    <mergeCell ref="A50:R50"/>
    <mergeCell ref="A39:R39"/>
    <mergeCell ref="A40:R40"/>
    <mergeCell ref="A41:R41"/>
    <mergeCell ref="A42:R42"/>
    <mergeCell ref="A43:R43"/>
    <mergeCell ref="A44:P44"/>
    <mergeCell ref="A37:R37"/>
    <mergeCell ref="A38:R38"/>
    <mergeCell ref="A33:C33"/>
    <mergeCell ref="D33:H33"/>
    <mergeCell ref="J33:K33"/>
    <mergeCell ref="L33:M33"/>
    <mergeCell ref="A34:C34"/>
    <mergeCell ref="D34:H34"/>
    <mergeCell ref="J34:K34"/>
    <mergeCell ref="L34:M34"/>
    <mergeCell ref="J30:K30"/>
    <mergeCell ref="L30:M30"/>
    <mergeCell ref="A31:C32"/>
    <mergeCell ref="D31:H31"/>
    <mergeCell ref="J31:K31"/>
    <mergeCell ref="L31:M31"/>
    <mergeCell ref="D32:H32"/>
    <mergeCell ref="J32:K32"/>
    <mergeCell ref="L32:M32"/>
    <mergeCell ref="A29:C30"/>
    <mergeCell ref="D29:H29"/>
    <mergeCell ref="J29:K29"/>
    <mergeCell ref="L29:M29"/>
    <mergeCell ref="D30:H30"/>
    <mergeCell ref="I14:I17"/>
    <mergeCell ref="L27:M27"/>
    <mergeCell ref="A28:C28"/>
    <mergeCell ref="D28:H28"/>
    <mergeCell ref="J28:K28"/>
    <mergeCell ref="L28:M28"/>
    <mergeCell ref="A26:C27"/>
    <mergeCell ref="D26:H27"/>
    <mergeCell ref="I26:I27"/>
    <mergeCell ref="J26:M26"/>
    <mergeCell ref="J27:K27"/>
    <mergeCell ref="J14:O14"/>
    <mergeCell ref="P14:Q15"/>
    <mergeCell ref="R14:R17"/>
    <mergeCell ref="J15:K15"/>
    <mergeCell ref="L15:M15"/>
    <mergeCell ref="N15:O15"/>
    <mergeCell ref="J16:J17"/>
    <mergeCell ref="K16:K17"/>
    <mergeCell ref="L16:L17"/>
    <mergeCell ref="M16:M17"/>
    <mergeCell ref="N16:N17"/>
    <mergeCell ref="O16:O17"/>
    <mergeCell ref="P16:P17"/>
    <mergeCell ref="Q16:Q17"/>
    <mergeCell ref="A11:C11"/>
    <mergeCell ref="D11:G11"/>
    <mergeCell ref="A12:C12"/>
    <mergeCell ref="A14:B15"/>
    <mergeCell ref="C14:C17"/>
    <mergeCell ref="D14:E15"/>
    <mergeCell ref="F14:F17"/>
    <mergeCell ref="G14:H15"/>
    <mergeCell ref="A16:A17"/>
    <mergeCell ref="B16:B17"/>
    <mergeCell ref="D16:D17"/>
    <mergeCell ref="E16:E17"/>
    <mergeCell ref="G16:G17"/>
    <mergeCell ref="H16:H17"/>
    <mergeCell ref="A10:O10"/>
    <mergeCell ref="C2:K2"/>
    <mergeCell ref="O3:P3"/>
    <mergeCell ref="R3:R4"/>
    <mergeCell ref="P4:Q4"/>
    <mergeCell ref="A5:O5"/>
    <mergeCell ref="A6:O7"/>
    <mergeCell ref="P7:Q7"/>
    <mergeCell ref="C8:H8"/>
    <mergeCell ref="A9:O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R54"/>
  <sheetViews>
    <sheetView view="pageBreakPreview" topLeftCell="C1" zoomScale="80" zoomScaleNormal="25" zoomScaleSheetLayoutView="80" workbookViewId="0">
      <selection activeCell="L19" sqref="L19"/>
    </sheetView>
  </sheetViews>
  <sheetFormatPr defaultColWidth="8.85546875" defaultRowHeight="15" x14ac:dyDescent="0.25"/>
  <cols>
    <col min="1" max="1" width="38.7109375" style="176" customWidth="1"/>
    <col min="2" max="2" width="19.140625" style="176" customWidth="1"/>
    <col min="3" max="3" width="34" style="176" customWidth="1"/>
    <col min="4" max="4" width="16.7109375" style="176" customWidth="1"/>
    <col min="5" max="5" width="17.42578125" style="176" customWidth="1"/>
    <col min="6" max="6" width="12.42578125" style="176" customWidth="1"/>
    <col min="7" max="7" width="23.85546875" style="176" customWidth="1"/>
    <col min="8" max="8" width="16.140625" style="176" customWidth="1"/>
    <col min="9" max="9" width="18.7109375" style="176" customWidth="1"/>
    <col min="10" max="10" width="16.28515625" style="176" customWidth="1"/>
    <col min="11" max="11" width="18.85546875" style="176" customWidth="1"/>
    <col min="12" max="12" width="16.28515625" style="176" customWidth="1"/>
    <col min="13" max="13" width="13.42578125" style="176" customWidth="1"/>
    <col min="14" max="14" width="8.85546875" style="176" customWidth="1"/>
    <col min="15" max="15" width="17.28515625" style="176" customWidth="1"/>
    <col min="16" max="16" width="13.7109375" style="176" customWidth="1"/>
    <col min="17" max="17" width="42.85546875" style="176" customWidth="1"/>
    <col min="18" max="18" width="23.28515625" style="176" customWidth="1"/>
    <col min="19" max="20" width="8.85546875" style="176" customWidth="1"/>
    <col min="21" max="16384" width="8.85546875" style="176"/>
  </cols>
  <sheetData>
    <row r="1" spans="1:18" ht="56.25" customHeight="1" thickBot="1" x14ac:dyDescent="0.3">
      <c r="A1" s="266" t="s">
        <v>94</v>
      </c>
      <c r="B1" s="220"/>
      <c r="C1" s="220"/>
      <c r="D1" s="220"/>
      <c r="E1" s="220"/>
      <c r="F1" s="220"/>
      <c r="G1" s="220"/>
      <c r="H1" s="220"/>
      <c r="I1" s="220"/>
      <c r="J1" s="220"/>
      <c r="K1" s="220"/>
      <c r="L1" s="220"/>
      <c r="M1" s="220"/>
      <c r="N1" s="220"/>
      <c r="O1" s="220"/>
      <c r="P1" s="220"/>
      <c r="Q1" s="263"/>
      <c r="R1" s="30" t="s">
        <v>17</v>
      </c>
    </row>
    <row r="2" spans="1:18" ht="27.75" customHeight="1" x14ac:dyDescent="0.25">
      <c r="C2" s="221" t="s">
        <v>6</v>
      </c>
      <c r="D2" s="220"/>
      <c r="E2" s="220"/>
      <c r="F2" s="220"/>
      <c r="G2" s="220"/>
      <c r="H2" s="220"/>
      <c r="I2" s="220"/>
      <c r="J2" s="220"/>
      <c r="K2" s="220"/>
      <c r="M2" s="184"/>
      <c r="N2" s="31"/>
      <c r="O2" s="184"/>
      <c r="P2" s="184"/>
      <c r="Q2" s="184" t="s">
        <v>18</v>
      </c>
      <c r="R2" s="32">
        <v>44926</v>
      </c>
    </row>
    <row r="3" spans="1:18" x14ac:dyDescent="0.25">
      <c r="C3" s="183"/>
      <c r="M3" s="184"/>
      <c r="N3" s="184"/>
      <c r="O3" s="222"/>
      <c r="P3" s="220"/>
      <c r="Q3" s="184"/>
      <c r="R3" s="223"/>
    </row>
    <row r="4" spans="1:18" x14ac:dyDescent="0.25">
      <c r="M4" s="184"/>
      <c r="O4" s="184"/>
      <c r="P4" s="222" t="s">
        <v>19</v>
      </c>
      <c r="Q4" s="220"/>
      <c r="R4" s="224"/>
    </row>
    <row r="5" spans="1:18" ht="15.6" customHeight="1" x14ac:dyDescent="0.25">
      <c r="A5" s="225" t="s">
        <v>20</v>
      </c>
      <c r="B5" s="220"/>
      <c r="C5" s="220"/>
      <c r="D5" s="220"/>
      <c r="E5" s="220"/>
      <c r="F5" s="220"/>
      <c r="G5" s="220"/>
      <c r="H5" s="220"/>
      <c r="I5" s="220"/>
      <c r="J5" s="220"/>
      <c r="K5" s="220"/>
      <c r="L5" s="220"/>
      <c r="M5" s="220"/>
      <c r="N5" s="220"/>
      <c r="O5" s="220"/>
      <c r="P5" s="184"/>
      <c r="Q5" s="184" t="s">
        <v>21</v>
      </c>
      <c r="R5" s="173" t="s">
        <v>14</v>
      </c>
    </row>
    <row r="6" spans="1:18" ht="27" customHeight="1" x14ac:dyDescent="0.25">
      <c r="A6" s="219" t="s">
        <v>22</v>
      </c>
      <c r="B6" s="220"/>
      <c r="C6" s="220"/>
      <c r="D6" s="220"/>
      <c r="E6" s="220"/>
      <c r="F6" s="220"/>
      <c r="G6" s="220"/>
      <c r="H6" s="220"/>
      <c r="I6" s="220"/>
      <c r="J6" s="220"/>
      <c r="K6" s="220"/>
      <c r="L6" s="220"/>
      <c r="M6" s="220"/>
      <c r="N6" s="220"/>
      <c r="O6" s="220"/>
      <c r="R6" s="34"/>
    </row>
    <row r="7" spans="1:18" ht="17.25" customHeight="1" x14ac:dyDescent="0.25">
      <c r="A7" s="220"/>
      <c r="B7" s="220"/>
      <c r="C7" s="220"/>
      <c r="D7" s="220"/>
      <c r="E7" s="220"/>
      <c r="F7" s="220"/>
      <c r="G7" s="220"/>
      <c r="H7" s="220"/>
      <c r="I7" s="220"/>
      <c r="J7" s="220"/>
      <c r="K7" s="220"/>
      <c r="L7" s="220"/>
      <c r="M7" s="220"/>
      <c r="N7" s="220"/>
      <c r="O7" s="220"/>
      <c r="P7" s="222" t="s">
        <v>19</v>
      </c>
      <c r="Q7" s="220"/>
      <c r="R7" s="35"/>
    </row>
    <row r="8" spans="1:18" ht="17.25" customHeight="1" x14ac:dyDescent="0.25">
      <c r="A8" s="36"/>
      <c r="B8" s="36"/>
      <c r="C8" s="226" t="s">
        <v>23</v>
      </c>
      <c r="D8" s="220"/>
      <c r="E8" s="220"/>
      <c r="F8" s="220"/>
      <c r="G8" s="220"/>
      <c r="H8" s="220"/>
      <c r="I8" s="36"/>
      <c r="J8" s="36"/>
      <c r="P8" s="184"/>
      <c r="R8" s="35"/>
    </row>
    <row r="9" spans="1:18" ht="18" customHeight="1" x14ac:dyDescent="0.25">
      <c r="A9" s="227" t="s">
        <v>95</v>
      </c>
      <c r="B9" s="220"/>
      <c r="C9" s="220"/>
      <c r="D9" s="220"/>
      <c r="E9" s="220"/>
      <c r="F9" s="220"/>
      <c r="G9" s="220"/>
      <c r="H9" s="220"/>
      <c r="I9" s="220"/>
      <c r="J9" s="220"/>
      <c r="K9" s="220"/>
      <c r="L9" s="220"/>
      <c r="M9" s="220"/>
      <c r="N9" s="220"/>
      <c r="O9" s="220"/>
      <c r="Q9" s="184" t="s">
        <v>25</v>
      </c>
      <c r="R9" s="37" t="s">
        <v>96</v>
      </c>
    </row>
    <row r="10" spans="1:18" ht="26.25" customHeight="1" x14ac:dyDescent="0.25">
      <c r="A10" s="219" t="s">
        <v>27</v>
      </c>
      <c r="B10" s="220"/>
      <c r="C10" s="220"/>
      <c r="D10" s="220"/>
      <c r="E10" s="220"/>
      <c r="F10" s="220"/>
      <c r="G10" s="220"/>
      <c r="H10" s="220"/>
      <c r="I10" s="220"/>
      <c r="J10" s="220"/>
      <c r="K10" s="220"/>
      <c r="L10" s="220"/>
      <c r="M10" s="220"/>
      <c r="N10" s="220"/>
      <c r="O10" s="220"/>
      <c r="P10" s="184"/>
      <c r="Q10" s="184"/>
      <c r="R10" s="33"/>
    </row>
    <row r="11" spans="1:18" ht="28.5" customHeight="1" thickBot="1" x14ac:dyDescent="0.3">
      <c r="A11" s="219" t="s">
        <v>28</v>
      </c>
      <c r="B11" s="220"/>
      <c r="C11" s="220"/>
      <c r="D11" s="228" t="s">
        <v>29</v>
      </c>
      <c r="E11" s="220"/>
      <c r="F11" s="220"/>
      <c r="G11" s="220"/>
      <c r="H11" s="38"/>
      <c r="I11" s="38"/>
      <c r="J11" s="38"/>
      <c r="K11" s="38"/>
      <c r="M11" s="184"/>
      <c r="N11" s="39"/>
      <c r="O11" s="184"/>
      <c r="P11" s="184"/>
      <c r="Q11" s="184" t="s">
        <v>30</v>
      </c>
      <c r="R11" s="40">
        <v>383</v>
      </c>
    </row>
    <row r="12" spans="1:18" ht="23.25" customHeight="1" x14ac:dyDescent="0.25">
      <c r="A12" s="219" t="s">
        <v>31</v>
      </c>
      <c r="B12" s="220"/>
      <c r="C12" s="220"/>
      <c r="D12" s="181"/>
      <c r="E12" s="181"/>
      <c r="F12" s="181"/>
      <c r="G12" s="181"/>
      <c r="H12" s="181"/>
      <c r="I12" s="181"/>
      <c r="J12" s="181"/>
      <c r="K12" s="181"/>
      <c r="L12" s="184"/>
    </row>
    <row r="13" spans="1:18" ht="14.25" customHeight="1" thickBot="1" x14ac:dyDescent="0.3"/>
    <row r="14" spans="1:18" ht="22.5" customHeight="1" x14ac:dyDescent="0.25">
      <c r="A14" s="229" t="s">
        <v>32</v>
      </c>
      <c r="B14" s="230"/>
      <c r="C14" s="233" t="s">
        <v>33</v>
      </c>
      <c r="D14" s="233" t="s">
        <v>34</v>
      </c>
      <c r="E14" s="230"/>
      <c r="F14" s="233" t="s">
        <v>35</v>
      </c>
      <c r="G14" s="233" t="s">
        <v>36</v>
      </c>
      <c r="H14" s="230"/>
      <c r="I14" s="233" t="s">
        <v>37</v>
      </c>
      <c r="J14" s="233" t="s">
        <v>38</v>
      </c>
      <c r="K14" s="256"/>
      <c r="L14" s="256"/>
      <c r="M14" s="256"/>
      <c r="N14" s="256"/>
      <c r="O14" s="257"/>
      <c r="P14" s="233" t="s">
        <v>39</v>
      </c>
      <c r="Q14" s="230"/>
      <c r="R14" s="240" t="s">
        <v>40</v>
      </c>
    </row>
    <row r="15" spans="1:18" ht="36" customHeight="1" x14ac:dyDescent="0.25">
      <c r="A15" s="231"/>
      <c r="B15" s="232"/>
      <c r="C15" s="234"/>
      <c r="D15" s="236"/>
      <c r="E15" s="232"/>
      <c r="F15" s="234"/>
      <c r="G15" s="236"/>
      <c r="H15" s="232"/>
      <c r="I15" s="234"/>
      <c r="J15" s="239" t="s">
        <v>41</v>
      </c>
      <c r="K15" s="243"/>
      <c r="L15" s="239" t="s">
        <v>42</v>
      </c>
      <c r="M15" s="243"/>
      <c r="N15" s="239" t="s">
        <v>43</v>
      </c>
      <c r="O15" s="243"/>
      <c r="P15" s="236"/>
      <c r="Q15" s="232"/>
      <c r="R15" s="241"/>
    </row>
    <row r="16" spans="1:18" x14ac:dyDescent="0.25">
      <c r="A16" s="237" t="s">
        <v>44</v>
      </c>
      <c r="B16" s="239" t="s">
        <v>45</v>
      </c>
      <c r="C16" s="234"/>
      <c r="D16" s="239" t="s">
        <v>44</v>
      </c>
      <c r="E16" s="239" t="s">
        <v>46</v>
      </c>
      <c r="F16" s="234"/>
      <c r="G16" s="239" t="s">
        <v>47</v>
      </c>
      <c r="H16" s="239" t="s">
        <v>48</v>
      </c>
      <c r="I16" s="234"/>
      <c r="J16" s="239" t="s">
        <v>47</v>
      </c>
      <c r="K16" s="239" t="s">
        <v>48</v>
      </c>
      <c r="L16" s="239" t="s">
        <v>49</v>
      </c>
      <c r="M16" s="239" t="s">
        <v>50</v>
      </c>
      <c r="N16" s="239" t="s">
        <v>51</v>
      </c>
      <c r="O16" s="239" t="s">
        <v>44</v>
      </c>
      <c r="P16" s="239" t="s">
        <v>52</v>
      </c>
      <c r="Q16" s="239" t="s">
        <v>53</v>
      </c>
      <c r="R16" s="241"/>
    </row>
    <row r="17" spans="1:18" ht="56.25" customHeight="1" x14ac:dyDescent="0.25">
      <c r="A17" s="238"/>
      <c r="B17" s="235"/>
      <c r="C17" s="235"/>
      <c r="D17" s="235"/>
      <c r="E17" s="235"/>
      <c r="F17" s="235"/>
      <c r="G17" s="235"/>
      <c r="H17" s="235"/>
      <c r="I17" s="235"/>
      <c r="J17" s="235"/>
      <c r="K17" s="235"/>
      <c r="L17" s="235"/>
      <c r="M17" s="235"/>
      <c r="N17" s="235"/>
      <c r="O17" s="235"/>
      <c r="P17" s="235"/>
      <c r="Q17" s="235"/>
      <c r="R17" s="242"/>
    </row>
    <row r="18" spans="1:18" ht="14.25" customHeight="1" thickBot="1" x14ac:dyDescent="0.3">
      <c r="A18" s="127">
        <v>1</v>
      </c>
      <c r="B18" s="120">
        <v>2</v>
      </c>
      <c r="C18" s="120">
        <v>3</v>
      </c>
      <c r="D18" s="120">
        <v>4</v>
      </c>
      <c r="E18" s="120">
        <v>5</v>
      </c>
      <c r="F18" s="120">
        <v>6</v>
      </c>
      <c r="G18" s="120">
        <v>7</v>
      </c>
      <c r="H18" s="120">
        <v>8</v>
      </c>
      <c r="I18" s="120">
        <v>9</v>
      </c>
      <c r="J18" s="120">
        <v>10</v>
      </c>
      <c r="K18" s="120">
        <v>11</v>
      </c>
      <c r="L18" s="120">
        <v>12</v>
      </c>
      <c r="M18" s="120">
        <v>13</v>
      </c>
      <c r="N18" s="120">
        <v>14</v>
      </c>
      <c r="O18" s="120">
        <v>15</v>
      </c>
      <c r="P18" s="120">
        <v>16</v>
      </c>
      <c r="Q18" s="120">
        <v>17</v>
      </c>
      <c r="R18" s="128">
        <v>18</v>
      </c>
    </row>
    <row r="19" spans="1:18" ht="231" customHeight="1" thickBot="1" x14ac:dyDescent="0.3">
      <c r="A19" s="122" t="s">
        <v>97</v>
      </c>
      <c r="B19" s="123">
        <v>64733</v>
      </c>
      <c r="C19" s="124" t="s">
        <v>98</v>
      </c>
      <c r="D19" s="125" t="s">
        <v>55</v>
      </c>
      <c r="E19" s="125" t="s">
        <v>56</v>
      </c>
      <c r="F19" s="138" t="s">
        <v>57</v>
      </c>
      <c r="G19" s="145">
        <v>1</v>
      </c>
      <c r="H19" s="145">
        <v>1</v>
      </c>
      <c r="I19" s="118">
        <v>17782800</v>
      </c>
      <c r="J19" s="8">
        <v>1</v>
      </c>
      <c r="K19" s="8">
        <v>1</v>
      </c>
      <c r="L19" s="8">
        <v>1</v>
      </c>
      <c r="M19" s="168">
        <v>0</v>
      </c>
      <c r="N19" s="146"/>
      <c r="O19" s="146"/>
      <c r="P19" s="168">
        <v>17782800</v>
      </c>
      <c r="Q19" s="168">
        <v>17782800</v>
      </c>
      <c r="R19" s="147">
        <f>I19-P19</f>
        <v>0</v>
      </c>
    </row>
    <row r="20" spans="1:18" x14ac:dyDescent="0.25">
      <c r="A20" s="129" t="s">
        <v>58</v>
      </c>
      <c r="B20" s="180" t="s">
        <v>58</v>
      </c>
      <c r="C20" s="121" t="s">
        <v>59</v>
      </c>
      <c r="D20" s="121" t="s">
        <v>58</v>
      </c>
      <c r="E20" s="121" t="s">
        <v>58</v>
      </c>
      <c r="F20" s="121" t="s">
        <v>58</v>
      </c>
      <c r="G20" s="121" t="s">
        <v>58</v>
      </c>
      <c r="H20" s="121" t="s">
        <v>58</v>
      </c>
      <c r="I20" s="121" t="s">
        <v>58</v>
      </c>
      <c r="J20" s="121" t="s">
        <v>58</v>
      </c>
      <c r="K20" s="121" t="s">
        <v>58</v>
      </c>
      <c r="L20" s="121" t="s">
        <v>58</v>
      </c>
      <c r="M20" s="180" t="s">
        <v>58</v>
      </c>
      <c r="N20" s="121" t="s">
        <v>58</v>
      </c>
      <c r="O20" s="121" t="s">
        <v>58</v>
      </c>
      <c r="P20" s="121" t="s">
        <v>58</v>
      </c>
      <c r="Q20" s="121" t="s">
        <v>58</v>
      </c>
      <c r="R20" s="148" t="s">
        <v>58</v>
      </c>
    </row>
    <row r="21" spans="1:18" ht="97.35" customHeight="1" x14ac:dyDescent="0.25">
      <c r="A21" s="182" t="s">
        <v>58</v>
      </c>
      <c r="B21" s="178" t="s">
        <v>58</v>
      </c>
      <c r="C21" s="119" t="s">
        <v>60</v>
      </c>
      <c r="D21" s="41" t="s">
        <v>61</v>
      </c>
      <c r="E21" s="41" t="s">
        <v>56</v>
      </c>
      <c r="F21" s="41" t="s">
        <v>62</v>
      </c>
      <c r="G21" s="93">
        <f>Прил_ПР_Расчет!E3</f>
        <v>9</v>
      </c>
      <c r="H21" s="93">
        <f>G21</f>
        <v>9</v>
      </c>
      <c r="I21" s="178" t="s">
        <v>58</v>
      </c>
      <c r="J21" s="93">
        <f>Прил_ПР_Расчет!F3</f>
        <v>9</v>
      </c>
      <c r="K21" s="160">
        <f>J21</f>
        <v>9</v>
      </c>
      <c r="L21" s="161">
        <f>G21-J21</f>
        <v>0</v>
      </c>
      <c r="M21" s="160">
        <f>L21/G21/0.01</f>
        <v>0</v>
      </c>
      <c r="N21" s="178"/>
      <c r="O21" s="178"/>
      <c r="P21" s="8"/>
      <c r="Q21" s="8"/>
      <c r="R21" s="143"/>
    </row>
    <row r="22" spans="1:18" ht="115.5" customHeight="1" x14ac:dyDescent="0.25">
      <c r="A22" s="182" t="s">
        <v>58</v>
      </c>
      <c r="B22" s="178" t="s">
        <v>58</v>
      </c>
      <c r="C22" s="119" t="s">
        <v>63</v>
      </c>
      <c r="D22" s="41" t="s">
        <v>64</v>
      </c>
      <c r="E22" s="41" t="s">
        <v>65</v>
      </c>
      <c r="F22" s="41" t="s">
        <v>66</v>
      </c>
      <c r="G22" s="93">
        <f>Прил_ПР_Расчет!E2</f>
        <v>2350</v>
      </c>
      <c r="H22" s="93">
        <f>G22</f>
        <v>2350</v>
      </c>
      <c r="I22" s="178" t="s">
        <v>58</v>
      </c>
      <c r="J22" s="93">
        <f>Прил_ПР_Расчет!F2</f>
        <v>2409</v>
      </c>
      <c r="K22" s="160">
        <f>J22</f>
        <v>2409</v>
      </c>
      <c r="L22" s="161">
        <f>G22-J22</f>
        <v>-59</v>
      </c>
      <c r="M22" s="160">
        <f>L22/G22/0.01</f>
        <v>-2.5106382978723403</v>
      </c>
      <c r="N22" s="178"/>
      <c r="O22" s="178"/>
      <c r="P22" s="8"/>
      <c r="Q22" s="8"/>
      <c r="R22" s="143"/>
    </row>
    <row r="23" spans="1:18" ht="178.5" customHeight="1" thickBot="1" x14ac:dyDescent="0.3">
      <c r="A23" s="130" t="s">
        <v>58</v>
      </c>
      <c r="B23" s="139" t="s">
        <v>58</v>
      </c>
      <c r="C23" s="131" t="s">
        <v>99</v>
      </c>
      <c r="D23" s="132" t="s">
        <v>100</v>
      </c>
      <c r="E23" s="132" t="s">
        <v>101</v>
      </c>
      <c r="F23" s="132" t="s">
        <v>102</v>
      </c>
      <c r="G23" s="139">
        <v>0</v>
      </c>
      <c r="H23" s="139">
        <v>0</v>
      </c>
      <c r="I23" s="139" t="s">
        <v>58</v>
      </c>
      <c r="J23" s="139"/>
      <c r="K23" s="139">
        <f>J23</f>
        <v>0</v>
      </c>
      <c r="L23" s="132">
        <f>G23-J23</f>
        <v>0</v>
      </c>
      <c r="M23" s="139"/>
      <c r="N23" s="139" t="s">
        <v>58</v>
      </c>
      <c r="O23" s="139" t="s">
        <v>58</v>
      </c>
      <c r="P23" s="139" t="s">
        <v>58</v>
      </c>
      <c r="Q23" s="139" t="s">
        <v>58</v>
      </c>
      <c r="R23" s="134" t="s">
        <v>58</v>
      </c>
    </row>
    <row r="24" spans="1:18" ht="14.25" customHeight="1" thickBot="1" x14ac:dyDescent="0.3">
      <c r="H24" s="42" t="s">
        <v>67</v>
      </c>
      <c r="I24" s="43">
        <f>I19</f>
        <v>17782800</v>
      </c>
      <c r="M24" s="42"/>
      <c r="O24" s="42" t="s">
        <v>67</v>
      </c>
      <c r="P24" s="44">
        <f>P19</f>
        <v>17782800</v>
      </c>
      <c r="Q24" s="45">
        <f>Q19</f>
        <v>17782800</v>
      </c>
      <c r="R24" s="126">
        <f>R19</f>
        <v>0</v>
      </c>
    </row>
    <row r="25" spans="1:18" x14ac:dyDescent="0.25">
      <c r="A25" s="46"/>
      <c r="B25" s="46"/>
      <c r="C25" s="185"/>
      <c r="D25" s="185"/>
      <c r="E25" s="185"/>
      <c r="F25" s="185"/>
      <c r="G25" s="47">
        <v>9</v>
      </c>
      <c r="H25" s="185"/>
      <c r="J25" s="185"/>
      <c r="K25" s="185"/>
      <c r="L25" s="185"/>
      <c r="M25" s="185"/>
    </row>
    <row r="26" spans="1:18" x14ac:dyDescent="0.25">
      <c r="A26" s="48"/>
      <c r="B26" s="46"/>
      <c r="C26" s="185"/>
      <c r="D26" s="185"/>
      <c r="E26" s="185"/>
      <c r="F26" s="185"/>
      <c r="G26" s="185"/>
      <c r="H26" s="185"/>
      <c r="I26" s="185"/>
      <c r="J26" s="185"/>
      <c r="K26" s="185"/>
      <c r="L26" s="185"/>
      <c r="M26" s="185"/>
    </row>
    <row r="27" spans="1:18" ht="27" customHeight="1" x14ac:dyDescent="0.25">
      <c r="A27" s="247" t="s">
        <v>68</v>
      </c>
      <c r="B27" s="248"/>
      <c r="C27" s="249"/>
      <c r="D27" s="252" t="s">
        <v>69</v>
      </c>
      <c r="E27" s="248"/>
      <c r="F27" s="248"/>
      <c r="G27" s="248"/>
      <c r="H27" s="249"/>
      <c r="I27" s="254" t="s">
        <v>70</v>
      </c>
      <c r="J27" s="239" t="s">
        <v>71</v>
      </c>
      <c r="K27" s="255"/>
      <c r="L27" s="255"/>
      <c r="M27" s="243"/>
    </row>
    <row r="28" spans="1:18" ht="51" customHeight="1" x14ac:dyDescent="0.25">
      <c r="A28" s="250"/>
      <c r="B28" s="250"/>
      <c r="C28" s="251"/>
      <c r="D28" s="253"/>
      <c r="E28" s="250"/>
      <c r="F28" s="250"/>
      <c r="G28" s="250"/>
      <c r="H28" s="251"/>
      <c r="I28" s="253"/>
      <c r="J28" s="239" t="s">
        <v>72</v>
      </c>
      <c r="K28" s="243"/>
      <c r="L28" s="239" t="s">
        <v>73</v>
      </c>
      <c r="M28" s="243"/>
    </row>
    <row r="29" spans="1:18" ht="14.25" customHeight="1" x14ac:dyDescent="0.25">
      <c r="A29" s="244">
        <v>1</v>
      </c>
      <c r="B29" s="216"/>
      <c r="C29" s="218"/>
      <c r="D29" s="245">
        <v>2</v>
      </c>
      <c r="E29" s="216"/>
      <c r="F29" s="216"/>
      <c r="G29" s="216"/>
      <c r="H29" s="218"/>
      <c r="I29" s="142">
        <v>3</v>
      </c>
      <c r="J29" s="246">
        <v>4</v>
      </c>
      <c r="K29" s="243"/>
      <c r="L29" s="246">
        <v>5</v>
      </c>
      <c r="M29" s="243"/>
      <c r="N29" s="49"/>
      <c r="O29" s="49"/>
      <c r="P29" s="49"/>
      <c r="Q29" s="49"/>
      <c r="R29" s="49"/>
    </row>
    <row r="30" spans="1:18" ht="15" customHeight="1" x14ac:dyDescent="0.25">
      <c r="A30" s="262" t="s">
        <v>74</v>
      </c>
      <c r="B30" s="248"/>
      <c r="C30" s="249"/>
      <c r="D30" s="261" t="s">
        <v>58</v>
      </c>
      <c r="E30" s="216"/>
      <c r="F30" s="216"/>
      <c r="G30" s="216"/>
      <c r="H30" s="218"/>
      <c r="I30" s="140" t="s">
        <v>58</v>
      </c>
      <c r="J30" s="258" t="s">
        <v>58</v>
      </c>
      <c r="K30" s="243"/>
      <c r="L30" s="259" t="s">
        <v>58</v>
      </c>
      <c r="M30" s="243"/>
      <c r="N30" s="49"/>
      <c r="O30" s="49"/>
      <c r="P30" s="49"/>
      <c r="Q30" s="49"/>
      <c r="R30" s="49"/>
    </row>
    <row r="31" spans="1:18" ht="14.25" customHeight="1" x14ac:dyDescent="0.25">
      <c r="A31" s="220"/>
      <c r="B31" s="220"/>
      <c r="C31" s="263"/>
      <c r="D31" s="261" t="s">
        <v>58</v>
      </c>
      <c r="E31" s="216"/>
      <c r="F31" s="216"/>
      <c r="G31" s="216"/>
      <c r="H31" s="218"/>
      <c r="I31" s="140" t="s">
        <v>58</v>
      </c>
      <c r="J31" s="258" t="s">
        <v>58</v>
      </c>
      <c r="K31" s="243"/>
      <c r="L31" s="259" t="s">
        <v>58</v>
      </c>
      <c r="M31" s="243"/>
      <c r="N31" s="49"/>
      <c r="O31" s="49"/>
      <c r="P31" s="49"/>
      <c r="Q31" s="49"/>
      <c r="R31" s="49"/>
    </row>
    <row r="32" spans="1:18" ht="14.25" customHeight="1" x14ac:dyDescent="0.25">
      <c r="A32" s="260" t="s">
        <v>75</v>
      </c>
      <c r="B32" s="248"/>
      <c r="C32" s="249"/>
      <c r="D32" s="261" t="s">
        <v>58</v>
      </c>
      <c r="E32" s="216"/>
      <c r="F32" s="216"/>
      <c r="G32" s="216"/>
      <c r="H32" s="218"/>
      <c r="I32" s="140" t="s">
        <v>58</v>
      </c>
      <c r="J32" s="258" t="s">
        <v>58</v>
      </c>
      <c r="K32" s="243"/>
      <c r="L32" s="259" t="s">
        <v>58</v>
      </c>
      <c r="M32" s="243"/>
    </row>
    <row r="33" spans="1:18" ht="15" customHeight="1" x14ac:dyDescent="0.25">
      <c r="A33" s="250"/>
      <c r="B33" s="250"/>
      <c r="C33" s="251"/>
      <c r="D33" s="261" t="s">
        <v>58</v>
      </c>
      <c r="E33" s="216"/>
      <c r="F33" s="216"/>
      <c r="G33" s="216"/>
      <c r="H33" s="218"/>
      <c r="I33" s="140" t="s">
        <v>58</v>
      </c>
      <c r="J33" s="258" t="s">
        <v>58</v>
      </c>
      <c r="K33" s="243"/>
      <c r="L33" s="259" t="s">
        <v>58</v>
      </c>
      <c r="M33" s="243"/>
    </row>
    <row r="34" spans="1:18" ht="14.25" customHeight="1" x14ac:dyDescent="0.25">
      <c r="A34" s="247" t="s">
        <v>76</v>
      </c>
      <c r="B34" s="216"/>
      <c r="C34" s="218"/>
      <c r="D34" s="261" t="s">
        <v>58</v>
      </c>
      <c r="E34" s="216"/>
      <c r="F34" s="216"/>
      <c r="G34" s="216"/>
      <c r="H34" s="218"/>
      <c r="I34" s="141" t="s">
        <v>58</v>
      </c>
      <c r="J34" s="258" t="s">
        <v>58</v>
      </c>
      <c r="K34" s="243"/>
      <c r="L34" s="259" t="s">
        <v>58</v>
      </c>
      <c r="M34" s="243"/>
    </row>
    <row r="35" spans="1:18" ht="20.25" customHeight="1" x14ac:dyDescent="0.25">
      <c r="A35" s="247" t="s">
        <v>77</v>
      </c>
      <c r="B35" s="216"/>
      <c r="C35" s="218"/>
      <c r="D35" s="261" t="s">
        <v>58</v>
      </c>
      <c r="E35" s="216"/>
      <c r="F35" s="216"/>
      <c r="G35" s="216"/>
      <c r="H35" s="218"/>
      <c r="I35" s="141" t="s">
        <v>58</v>
      </c>
      <c r="J35" s="258" t="s">
        <v>58</v>
      </c>
      <c r="K35" s="243"/>
      <c r="L35" s="259" t="s">
        <v>58</v>
      </c>
      <c r="M35" s="243"/>
    </row>
    <row r="37" spans="1:18" x14ac:dyDescent="0.25">
      <c r="A37" s="50"/>
      <c r="B37" s="36"/>
      <c r="C37" s="36"/>
      <c r="D37" s="36"/>
      <c r="E37" s="36"/>
      <c r="F37" s="36"/>
      <c r="G37" s="36"/>
      <c r="H37" s="36"/>
      <c r="I37" s="36"/>
      <c r="J37" s="36"/>
      <c r="K37" s="36"/>
      <c r="L37" s="36"/>
      <c r="M37" s="36"/>
    </row>
    <row r="38" spans="1:18" x14ac:dyDescent="0.25">
      <c r="A38" s="264" t="s">
        <v>78</v>
      </c>
      <c r="B38" s="220"/>
      <c r="C38" s="220"/>
      <c r="D38" s="220"/>
      <c r="E38" s="220"/>
      <c r="F38" s="220"/>
      <c r="G38" s="220"/>
      <c r="H38" s="220"/>
      <c r="I38" s="220"/>
      <c r="J38" s="220"/>
      <c r="K38" s="220"/>
      <c r="L38" s="220"/>
      <c r="M38" s="220"/>
      <c r="N38" s="220"/>
      <c r="O38" s="220"/>
      <c r="P38" s="220"/>
      <c r="Q38" s="220"/>
      <c r="R38" s="220"/>
    </row>
    <row r="39" spans="1:18" x14ac:dyDescent="0.25">
      <c r="A39" s="264" t="s">
        <v>79</v>
      </c>
      <c r="B39" s="220"/>
      <c r="C39" s="220"/>
      <c r="D39" s="220"/>
      <c r="E39" s="220"/>
      <c r="F39" s="220"/>
      <c r="G39" s="220"/>
      <c r="H39" s="220"/>
      <c r="I39" s="220"/>
      <c r="J39" s="220"/>
      <c r="K39" s="220"/>
      <c r="L39" s="220"/>
      <c r="M39" s="220"/>
      <c r="N39" s="220"/>
      <c r="O39" s="220"/>
      <c r="P39" s="220"/>
      <c r="Q39" s="220"/>
      <c r="R39" s="220"/>
    </row>
    <row r="40" spans="1:18" x14ac:dyDescent="0.25">
      <c r="A40" s="270" t="s">
        <v>80</v>
      </c>
      <c r="B40" s="220"/>
      <c r="C40" s="220"/>
      <c r="D40" s="220"/>
      <c r="E40" s="220"/>
      <c r="F40" s="220"/>
      <c r="G40" s="220"/>
      <c r="H40" s="220"/>
      <c r="I40" s="220"/>
      <c r="J40" s="220"/>
      <c r="K40" s="220"/>
      <c r="L40" s="220"/>
      <c r="M40" s="220"/>
      <c r="N40" s="220"/>
      <c r="O40" s="220"/>
      <c r="P40" s="220"/>
      <c r="Q40" s="220"/>
      <c r="R40" s="220"/>
    </row>
    <row r="41" spans="1:18" x14ac:dyDescent="0.25">
      <c r="A41" s="270" t="s">
        <v>81</v>
      </c>
      <c r="B41" s="220"/>
      <c r="C41" s="220"/>
      <c r="D41" s="220"/>
      <c r="E41" s="220"/>
      <c r="F41" s="220"/>
      <c r="G41" s="220"/>
      <c r="H41" s="220"/>
      <c r="I41" s="220"/>
      <c r="J41" s="220"/>
      <c r="K41" s="220"/>
      <c r="L41" s="220"/>
      <c r="M41" s="220"/>
      <c r="N41" s="220"/>
      <c r="O41" s="220"/>
      <c r="P41" s="220"/>
      <c r="Q41" s="220"/>
      <c r="R41" s="220"/>
    </row>
    <row r="42" spans="1:18" x14ac:dyDescent="0.25">
      <c r="A42" s="268" t="s">
        <v>82</v>
      </c>
      <c r="B42" s="220"/>
      <c r="C42" s="220"/>
      <c r="D42" s="220"/>
      <c r="E42" s="220"/>
      <c r="F42" s="220"/>
      <c r="G42" s="220"/>
      <c r="H42" s="220"/>
      <c r="I42" s="220"/>
      <c r="J42" s="220"/>
      <c r="K42" s="220"/>
      <c r="L42" s="220"/>
      <c r="M42" s="220"/>
      <c r="N42" s="220"/>
      <c r="O42" s="220"/>
      <c r="P42" s="220"/>
      <c r="Q42" s="220"/>
      <c r="R42" s="220"/>
    </row>
    <row r="43" spans="1:18" x14ac:dyDescent="0.25">
      <c r="A43" s="268" t="s">
        <v>83</v>
      </c>
      <c r="B43" s="220"/>
      <c r="C43" s="220"/>
      <c r="D43" s="220"/>
      <c r="E43" s="220"/>
      <c r="F43" s="220"/>
      <c r="G43" s="220"/>
      <c r="H43" s="220"/>
      <c r="I43" s="220"/>
      <c r="J43" s="220"/>
      <c r="K43" s="220"/>
      <c r="L43" s="220"/>
      <c r="M43" s="220"/>
      <c r="N43" s="220"/>
      <c r="O43" s="220"/>
      <c r="P43" s="220"/>
      <c r="Q43" s="220"/>
      <c r="R43" s="220"/>
    </row>
    <row r="44" spans="1:18" x14ac:dyDescent="0.25">
      <c r="A44" s="271" t="s">
        <v>84</v>
      </c>
      <c r="B44" s="220"/>
      <c r="C44" s="220"/>
      <c r="D44" s="220"/>
      <c r="E44" s="220"/>
      <c r="F44" s="220"/>
      <c r="G44" s="220"/>
      <c r="H44" s="220"/>
      <c r="I44" s="220"/>
      <c r="J44" s="220"/>
      <c r="K44" s="220"/>
      <c r="L44" s="220"/>
      <c r="M44" s="220"/>
      <c r="N44" s="220"/>
      <c r="O44" s="220"/>
      <c r="P44" s="220"/>
      <c r="Q44" s="220"/>
      <c r="R44" s="220"/>
    </row>
    <row r="45" spans="1:18" x14ac:dyDescent="0.25">
      <c r="A45" s="267" t="s">
        <v>85</v>
      </c>
      <c r="B45" s="220"/>
      <c r="C45" s="220"/>
      <c r="D45" s="220"/>
      <c r="E45" s="220"/>
      <c r="F45" s="220"/>
      <c r="G45" s="220"/>
      <c r="H45" s="220"/>
      <c r="I45" s="220"/>
      <c r="J45" s="220"/>
      <c r="K45" s="220"/>
      <c r="L45" s="220"/>
      <c r="M45" s="220"/>
      <c r="N45" s="220"/>
      <c r="O45" s="220"/>
      <c r="P45" s="220"/>
      <c r="Q45" s="177"/>
      <c r="R45" s="177"/>
    </row>
    <row r="46" spans="1:18" x14ac:dyDescent="0.25">
      <c r="A46" s="267" t="s">
        <v>86</v>
      </c>
      <c r="B46" s="220"/>
      <c r="C46" s="220"/>
      <c r="D46" s="220"/>
      <c r="E46" s="220"/>
      <c r="F46" s="220"/>
      <c r="G46" s="220"/>
      <c r="H46" s="220"/>
      <c r="I46" s="220"/>
      <c r="J46" s="220"/>
      <c r="K46" s="220"/>
      <c r="L46" s="220"/>
      <c r="M46" s="220"/>
      <c r="N46" s="220"/>
      <c r="O46" s="220"/>
      <c r="P46" s="220"/>
      <c r="Q46" s="220"/>
      <c r="R46" s="220"/>
    </row>
    <row r="47" spans="1:18" x14ac:dyDescent="0.25">
      <c r="A47" s="267" t="s">
        <v>87</v>
      </c>
      <c r="B47" s="220"/>
      <c r="C47" s="220"/>
      <c r="D47" s="220"/>
      <c r="E47" s="220"/>
      <c r="F47" s="220"/>
      <c r="G47" s="220"/>
      <c r="H47" s="220"/>
      <c r="I47" s="220"/>
      <c r="J47" s="220"/>
      <c r="K47" s="220"/>
      <c r="L47" s="220"/>
      <c r="M47" s="220"/>
      <c r="N47" s="220"/>
      <c r="O47" s="220"/>
      <c r="P47" s="220"/>
      <c r="Q47" s="220"/>
      <c r="R47" s="220"/>
    </row>
    <row r="48" spans="1:18" x14ac:dyDescent="0.25">
      <c r="A48" s="267" t="s">
        <v>88</v>
      </c>
      <c r="B48" s="220"/>
      <c r="C48" s="220"/>
      <c r="D48" s="220"/>
      <c r="E48" s="220"/>
      <c r="F48" s="220"/>
      <c r="G48" s="220"/>
      <c r="H48" s="220"/>
      <c r="I48" s="220"/>
      <c r="J48" s="220"/>
      <c r="K48" s="220"/>
      <c r="L48" s="220"/>
      <c r="M48" s="220"/>
      <c r="N48" s="220"/>
      <c r="O48" s="220"/>
      <c r="P48" s="220"/>
      <c r="Q48" s="177"/>
      <c r="R48" s="177"/>
    </row>
    <row r="49" spans="1:18" x14ac:dyDescent="0.25">
      <c r="A49" s="267" t="s">
        <v>89</v>
      </c>
      <c r="B49" s="220"/>
      <c r="C49" s="220"/>
      <c r="D49" s="220"/>
      <c r="E49" s="220"/>
      <c r="F49" s="220"/>
      <c r="G49" s="220"/>
      <c r="H49" s="220"/>
      <c r="I49" s="220"/>
      <c r="J49" s="220"/>
      <c r="K49" s="220"/>
      <c r="L49" s="220"/>
      <c r="M49" s="220"/>
      <c r="N49" s="220"/>
      <c r="O49" s="220"/>
      <c r="P49" s="220"/>
      <c r="Q49" s="220"/>
      <c r="R49" s="220"/>
    </row>
    <row r="50" spans="1:18" x14ac:dyDescent="0.25">
      <c r="A50" s="268" t="s">
        <v>90</v>
      </c>
      <c r="B50" s="220"/>
      <c r="C50" s="220"/>
      <c r="D50" s="220"/>
      <c r="E50" s="220"/>
      <c r="F50" s="220"/>
      <c r="G50" s="220"/>
      <c r="H50" s="220"/>
      <c r="I50" s="220"/>
      <c r="J50" s="220"/>
      <c r="K50" s="220"/>
      <c r="L50" s="220"/>
      <c r="M50" s="220"/>
      <c r="N50" s="220"/>
      <c r="O50" s="220"/>
      <c r="P50" s="220"/>
      <c r="Q50" s="220"/>
      <c r="R50" s="220"/>
    </row>
    <row r="51" spans="1:18" ht="15" customHeight="1" x14ac:dyDescent="0.25">
      <c r="A51" s="269" t="s">
        <v>91</v>
      </c>
      <c r="B51" s="220"/>
      <c r="C51" s="220"/>
      <c r="D51" s="220"/>
      <c r="E51" s="220"/>
      <c r="F51" s="220"/>
      <c r="G51" s="220"/>
      <c r="H51" s="220"/>
      <c r="I51" s="220"/>
      <c r="J51" s="220"/>
      <c r="K51" s="220"/>
      <c r="L51" s="220"/>
      <c r="M51" s="220"/>
      <c r="N51" s="220"/>
      <c r="O51" s="220"/>
      <c r="P51" s="220"/>
      <c r="Q51" s="220"/>
      <c r="R51" s="220"/>
    </row>
    <row r="52" spans="1:18" ht="15" customHeight="1" x14ac:dyDescent="0.25">
      <c r="A52" s="265" t="s">
        <v>92</v>
      </c>
      <c r="B52" s="220"/>
      <c r="C52" s="220"/>
      <c r="D52" s="220"/>
      <c r="E52" s="220"/>
      <c r="F52" s="220"/>
      <c r="G52" s="220"/>
      <c r="H52" s="220"/>
      <c r="I52" s="220"/>
      <c r="J52" s="220"/>
      <c r="K52" s="220"/>
      <c r="L52" s="220"/>
      <c r="M52" s="220"/>
      <c r="N52" s="220"/>
      <c r="O52" s="220"/>
      <c r="P52" s="220"/>
      <c r="Q52" s="220"/>
      <c r="R52" s="220"/>
    </row>
    <row r="53" spans="1:18" ht="15" customHeight="1" x14ac:dyDescent="0.25">
      <c r="A53" s="265" t="s">
        <v>93</v>
      </c>
      <c r="B53" s="220"/>
      <c r="C53" s="220"/>
      <c r="D53" s="220"/>
      <c r="E53" s="220"/>
      <c r="F53" s="220"/>
      <c r="G53" s="220"/>
      <c r="H53" s="220"/>
      <c r="I53" s="220"/>
      <c r="J53" s="220"/>
      <c r="K53" s="220"/>
      <c r="L53" s="220"/>
      <c r="M53" s="220"/>
      <c r="N53" s="220"/>
      <c r="O53" s="220"/>
      <c r="P53" s="220"/>
      <c r="Q53" s="220"/>
      <c r="R53" s="220"/>
    </row>
    <row r="54" spans="1:18" ht="15" customHeight="1" x14ac:dyDescent="0.25">
      <c r="A54" s="265"/>
      <c r="B54" s="220"/>
      <c r="C54" s="220"/>
      <c r="D54" s="220"/>
      <c r="E54" s="220"/>
      <c r="F54" s="220"/>
      <c r="G54" s="220"/>
      <c r="H54" s="220"/>
      <c r="I54" s="220"/>
      <c r="J54" s="220"/>
      <c r="K54" s="220"/>
      <c r="L54" s="220"/>
      <c r="M54" s="220"/>
      <c r="N54" s="220"/>
      <c r="O54" s="220"/>
      <c r="P54" s="220"/>
      <c r="Q54" s="220"/>
      <c r="R54" s="220"/>
    </row>
  </sheetData>
  <sheetProtection password="CC53" sheet="1"/>
  <mergeCells count="89">
    <mergeCell ref="R3:R4"/>
    <mergeCell ref="P4:Q4"/>
    <mergeCell ref="A5:O5"/>
    <mergeCell ref="A11:C11"/>
    <mergeCell ref="D11:G11"/>
    <mergeCell ref="C8:H8"/>
    <mergeCell ref="A9:O9"/>
    <mergeCell ref="A10:O10"/>
    <mergeCell ref="A1:Q1"/>
    <mergeCell ref="C2:K2"/>
    <mergeCell ref="O3:P3"/>
    <mergeCell ref="A6:O7"/>
    <mergeCell ref="P7:Q7"/>
    <mergeCell ref="A12:C12"/>
    <mergeCell ref="A14:B15"/>
    <mergeCell ref="C14:C17"/>
    <mergeCell ref="D14:E15"/>
    <mergeCell ref="F14:F17"/>
    <mergeCell ref="A16:A17"/>
    <mergeCell ref="B16:B17"/>
    <mergeCell ref="D16:D17"/>
    <mergeCell ref="E16:E17"/>
    <mergeCell ref="R14:R17"/>
    <mergeCell ref="J15:K15"/>
    <mergeCell ref="L15:M15"/>
    <mergeCell ref="N15:O15"/>
    <mergeCell ref="N16:N17"/>
    <mergeCell ref="O16:O17"/>
    <mergeCell ref="P16:P17"/>
    <mergeCell ref="Q16:Q17"/>
    <mergeCell ref="J16:J17"/>
    <mergeCell ref="K16:K17"/>
    <mergeCell ref="L16:L17"/>
    <mergeCell ref="M16:M17"/>
    <mergeCell ref="I14:I17"/>
    <mergeCell ref="J14:O14"/>
    <mergeCell ref="P14:Q15"/>
    <mergeCell ref="A29:C29"/>
    <mergeCell ref="D29:H29"/>
    <mergeCell ref="J29:K29"/>
    <mergeCell ref="L29:M29"/>
    <mergeCell ref="A27:C28"/>
    <mergeCell ref="D27:H28"/>
    <mergeCell ref="I27:I28"/>
    <mergeCell ref="J27:M27"/>
    <mergeCell ref="J28:K28"/>
    <mergeCell ref="L28:M28"/>
    <mergeCell ref="G14:H15"/>
    <mergeCell ref="G16:G17"/>
    <mergeCell ref="H16:H17"/>
    <mergeCell ref="A30:C31"/>
    <mergeCell ref="D30:H30"/>
    <mergeCell ref="J30:K30"/>
    <mergeCell ref="L30:M30"/>
    <mergeCell ref="D31:H31"/>
    <mergeCell ref="J31:K31"/>
    <mergeCell ref="L31:M31"/>
    <mergeCell ref="A32:C33"/>
    <mergeCell ref="D32:H32"/>
    <mergeCell ref="J32:K32"/>
    <mergeCell ref="L32:M32"/>
    <mergeCell ref="D33:H33"/>
    <mergeCell ref="J33:K33"/>
    <mergeCell ref="L33:M33"/>
    <mergeCell ref="A34:C34"/>
    <mergeCell ref="D34:H34"/>
    <mergeCell ref="J34:K34"/>
    <mergeCell ref="L34:M34"/>
    <mergeCell ref="A35:C35"/>
    <mergeCell ref="D35:H35"/>
    <mergeCell ref="J35:K35"/>
    <mergeCell ref="L35:M35"/>
    <mergeCell ref="A49:R49"/>
    <mergeCell ref="A38:R38"/>
    <mergeCell ref="A39:R39"/>
    <mergeCell ref="A40:R40"/>
    <mergeCell ref="A41:R41"/>
    <mergeCell ref="A42:R42"/>
    <mergeCell ref="A43:R43"/>
    <mergeCell ref="A44:R44"/>
    <mergeCell ref="A45:P45"/>
    <mergeCell ref="A46:R46"/>
    <mergeCell ref="A47:R47"/>
    <mergeCell ref="A48:P48"/>
    <mergeCell ref="A50:R50"/>
    <mergeCell ref="A51:R51"/>
    <mergeCell ref="A52:R52"/>
    <mergeCell ref="A53:R53"/>
    <mergeCell ref="A54:R5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G3"/>
  <sheetViews>
    <sheetView view="pageBreakPreview" zoomScale="80" zoomScaleNormal="85" zoomScaleSheetLayoutView="80" workbookViewId="0">
      <selection activeCell="C23" sqref="C23"/>
    </sheetView>
  </sheetViews>
  <sheetFormatPr defaultColWidth="9.140625" defaultRowHeight="15" x14ac:dyDescent="0.25"/>
  <cols>
    <col min="1" max="1" width="5.28515625" bestFit="1" customWidth="1"/>
    <col min="2" max="2" width="45.85546875" customWidth="1"/>
    <col min="3" max="3" width="51.42578125" customWidth="1"/>
    <col min="4" max="4" width="14.140625" customWidth="1"/>
    <col min="5" max="5" width="18.28515625" customWidth="1"/>
    <col min="6" max="6" width="27.42578125" customWidth="1"/>
    <col min="7" max="7" width="32.7109375" customWidth="1"/>
    <col min="8" max="8" width="9.140625" customWidth="1"/>
  </cols>
  <sheetData>
    <row r="1" spans="1:7" ht="20.85" customHeight="1" thickBot="1" x14ac:dyDescent="0.3">
      <c r="A1" s="2" t="s">
        <v>103</v>
      </c>
      <c r="B1" s="2" t="s">
        <v>104</v>
      </c>
      <c r="C1" s="2" t="s">
        <v>105</v>
      </c>
      <c r="D1" s="2" t="s">
        <v>61</v>
      </c>
      <c r="E1" s="2" t="s">
        <v>106</v>
      </c>
      <c r="F1" s="2" t="s">
        <v>107</v>
      </c>
      <c r="G1" s="2" t="s">
        <v>108</v>
      </c>
    </row>
    <row r="2" spans="1:7" ht="72.75" customHeight="1" thickBot="1" x14ac:dyDescent="0.3">
      <c r="A2" s="19" t="s">
        <v>109</v>
      </c>
      <c r="B2" s="76" t="s">
        <v>110</v>
      </c>
      <c r="C2" s="77" t="s">
        <v>110</v>
      </c>
      <c r="D2" s="78" t="s">
        <v>64</v>
      </c>
      <c r="E2" s="94">
        <v>2350</v>
      </c>
      <c r="F2" s="82">
        <v>2409</v>
      </c>
      <c r="G2" s="96" t="s">
        <v>111</v>
      </c>
    </row>
    <row r="3" spans="1:7" ht="324.60000000000002" customHeight="1" thickBot="1" x14ac:dyDescent="0.3">
      <c r="A3" s="19" t="s">
        <v>112</v>
      </c>
      <c r="B3" s="76" t="s">
        <v>113</v>
      </c>
      <c r="C3" s="77" t="s">
        <v>114</v>
      </c>
      <c r="D3" s="78" t="s">
        <v>55</v>
      </c>
      <c r="E3" s="94">
        <v>9</v>
      </c>
      <c r="F3" s="82">
        <v>9</v>
      </c>
      <c r="G3" s="96" t="s">
        <v>115</v>
      </c>
    </row>
  </sheetData>
  <sheetProtection password="CC53" sheet="1"/>
  <conditionalFormatting sqref="C2:C3">
    <cfRule type="duplicateValues" dxfId="140" priority="4"/>
  </conditionalFormatting>
  <conditionalFormatting sqref="A2:B3">
    <cfRule type="duplicateValues" dxfId="139" priority="6"/>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M22"/>
  <sheetViews>
    <sheetView view="pageBreakPreview" zoomScale="139" zoomScaleNormal="85" zoomScaleSheetLayoutView="85" workbookViewId="0">
      <selection activeCell="M3" sqref="M3:M4"/>
    </sheetView>
  </sheetViews>
  <sheetFormatPr defaultColWidth="9.140625" defaultRowHeight="11.25" x14ac:dyDescent="0.2"/>
  <cols>
    <col min="1" max="1" width="12.42578125" style="186" customWidth="1"/>
    <col min="2" max="2" width="105.85546875" style="186" customWidth="1"/>
    <col min="3" max="3" width="12.42578125" style="186" customWidth="1"/>
    <col min="4" max="4" width="14.28515625" style="186" customWidth="1"/>
    <col min="5" max="5" width="21.85546875" style="186" customWidth="1"/>
    <col min="6" max="12" width="9.140625" style="186" customWidth="1"/>
    <col min="13" max="13" width="18" style="186" customWidth="1"/>
    <col min="14" max="15" width="9.140625" style="186" customWidth="1"/>
    <col min="16" max="16384" width="9.140625" style="186"/>
  </cols>
  <sheetData>
    <row r="1" spans="1:13" ht="33.75" customHeight="1" thickBot="1" x14ac:dyDescent="0.25">
      <c r="A1" s="272" t="s">
        <v>116</v>
      </c>
      <c r="B1" s="273"/>
      <c r="C1" s="273"/>
      <c r="D1" s="273"/>
      <c r="E1" s="273"/>
      <c r="F1" s="273"/>
      <c r="G1" s="273"/>
      <c r="H1" s="273"/>
      <c r="I1" s="273"/>
      <c r="J1" s="273"/>
      <c r="K1" s="187"/>
      <c r="L1" s="187"/>
      <c r="M1" s="51" t="s">
        <v>17</v>
      </c>
    </row>
    <row r="2" spans="1:13" ht="15" customHeight="1" x14ac:dyDescent="0.2">
      <c r="A2" s="274" t="s">
        <v>6</v>
      </c>
      <c r="B2" s="273"/>
      <c r="C2" s="273"/>
      <c r="D2" s="273"/>
      <c r="E2" s="273"/>
      <c r="F2" s="273"/>
      <c r="G2" s="273"/>
      <c r="H2" s="273"/>
      <c r="I2" s="273"/>
      <c r="J2" s="273"/>
      <c r="K2" s="188"/>
      <c r="L2" s="188" t="s">
        <v>18</v>
      </c>
      <c r="M2" s="52">
        <v>44926</v>
      </c>
    </row>
    <row r="3" spans="1:13" x14ac:dyDescent="0.2">
      <c r="A3" s="189"/>
      <c r="B3" s="189"/>
      <c r="C3" s="187"/>
      <c r="D3" s="189"/>
      <c r="E3" s="189"/>
      <c r="F3" s="189"/>
      <c r="G3" s="189"/>
      <c r="H3" s="189"/>
      <c r="I3" s="189"/>
      <c r="J3" s="189"/>
      <c r="K3" s="188"/>
      <c r="L3" s="188"/>
      <c r="M3" s="276"/>
    </row>
    <row r="4" spans="1:13" x14ac:dyDescent="0.2">
      <c r="A4" s="189"/>
      <c r="B4" s="189"/>
      <c r="C4" s="189"/>
      <c r="D4" s="189"/>
      <c r="E4" s="189"/>
      <c r="F4" s="189"/>
      <c r="G4" s="189"/>
      <c r="H4" s="189"/>
      <c r="I4" s="189"/>
      <c r="J4" s="189"/>
      <c r="K4" s="277" t="s">
        <v>19</v>
      </c>
      <c r="L4" s="273"/>
      <c r="M4" s="224"/>
    </row>
    <row r="5" spans="1:13" ht="12.6" customHeight="1" x14ac:dyDescent="0.2">
      <c r="A5" s="278" t="s">
        <v>20</v>
      </c>
      <c r="B5" s="273"/>
      <c r="C5" s="273"/>
      <c r="D5" s="273"/>
      <c r="E5" s="273"/>
      <c r="F5" s="273"/>
      <c r="G5" s="273"/>
      <c r="H5" s="273"/>
      <c r="I5" s="273"/>
      <c r="J5" s="273"/>
      <c r="K5" s="188"/>
      <c r="L5" s="188" t="s">
        <v>13</v>
      </c>
      <c r="M5" s="192" t="s">
        <v>14</v>
      </c>
    </row>
    <row r="6" spans="1:13" x14ac:dyDescent="0.2">
      <c r="A6" s="275" t="s">
        <v>22</v>
      </c>
      <c r="B6" s="273"/>
      <c r="C6" s="273"/>
      <c r="D6" s="273"/>
      <c r="E6" s="273"/>
      <c r="F6" s="273"/>
      <c r="G6" s="273"/>
      <c r="H6" s="273"/>
      <c r="I6" s="273"/>
      <c r="J6" s="273"/>
      <c r="K6" s="189"/>
      <c r="L6" s="189"/>
      <c r="M6" s="53"/>
    </row>
    <row r="7" spans="1:13" x14ac:dyDescent="0.2">
      <c r="A7" s="273"/>
      <c r="B7" s="273"/>
      <c r="C7" s="273"/>
      <c r="D7" s="273"/>
      <c r="E7" s="273"/>
      <c r="F7" s="273"/>
      <c r="G7" s="273"/>
      <c r="H7" s="273"/>
      <c r="I7" s="273"/>
      <c r="J7" s="273"/>
      <c r="K7" s="277" t="s">
        <v>19</v>
      </c>
      <c r="L7" s="273"/>
      <c r="M7" s="54"/>
    </row>
    <row r="8" spans="1:13" x14ac:dyDescent="0.2">
      <c r="A8" s="144"/>
      <c r="B8" s="144"/>
      <c r="C8" s="279" t="s">
        <v>23</v>
      </c>
      <c r="D8" s="273"/>
      <c r="E8" s="273"/>
      <c r="F8" s="273"/>
      <c r="G8" s="273"/>
      <c r="H8" s="273"/>
      <c r="I8" s="144"/>
      <c r="J8" s="144"/>
      <c r="K8" s="188"/>
      <c r="L8" s="189"/>
      <c r="M8" s="54"/>
    </row>
    <row r="9" spans="1:13" ht="12.6" customHeight="1" x14ac:dyDescent="0.2">
      <c r="A9" s="280" t="s">
        <v>24</v>
      </c>
      <c r="B9" s="273"/>
      <c r="C9" s="273"/>
      <c r="D9" s="273"/>
      <c r="E9" s="273"/>
      <c r="F9" s="273"/>
      <c r="G9" s="273"/>
      <c r="H9" s="273"/>
      <c r="I9" s="273"/>
      <c r="J9" s="273"/>
      <c r="K9" s="189"/>
      <c r="L9" s="188" t="s">
        <v>25</v>
      </c>
      <c r="M9" s="55" t="s">
        <v>26</v>
      </c>
    </row>
    <row r="10" spans="1:13" x14ac:dyDescent="0.2">
      <c r="A10" s="281" t="s">
        <v>27</v>
      </c>
      <c r="B10" s="273"/>
      <c r="C10" s="273"/>
      <c r="D10" s="273"/>
      <c r="E10" s="273"/>
      <c r="F10" s="273"/>
      <c r="G10" s="273"/>
      <c r="H10" s="273"/>
      <c r="I10" s="273"/>
      <c r="J10" s="273"/>
      <c r="K10" s="188"/>
      <c r="L10" s="188"/>
      <c r="M10" s="56"/>
    </row>
    <row r="11" spans="1:13" ht="11.1" customHeight="1" thickBot="1" x14ac:dyDescent="0.25">
      <c r="A11" s="275" t="s">
        <v>117</v>
      </c>
      <c r="B11" s="273"/>
      <c r="C11" s="273"/>
      <c r="D11" s="282" t="s">
        <v>29</v>
      </c>
      <c r="E11" s="273"/>
      <c r="F11" s="273"/>
      <c r="G11" s="273"/>
      <c r="H11" s="57"/>
      <c r="I11" s="57"/>
      <c r="J11" s="57"/>
      <c r="K11" s="188"/>
      <c r="L11" s="188" t="s">
        <v>30</v>
      </c>
      <c r="M11" s="58">
        <v>383</v>
      </c>
    </row>
    <row r="12" spans="1:13" ht="15" customHeight="1" x14ac:dyDescent="0.2">
      <c r="A12" s="275" t="s">
        <v>31</v>
      </c>
      <c r="B12" s="273"/>
      <c r="C12" s="273"/>
      <c r="D12" s="273"/>
      <c r="E12" s="273"/>
      <c r="F12" s="273"/>
      <c r="G12" s="273"/>
      <c r="H12" s="273"/>
      <c r="I12" s="273"/>
      <c r="J12" s="273"/>
      <c r="K12" s="189"/>
      <c r="L12" s="189"/>
      <c r="M12" s="189"/>
    </row>
    <row r="13" spans="1:13" x14ac:dyDescent="0.2">
      <c r="A13" s="59"/>
      <c r="B13" s="59"/>
      <c r="C13" s="59"/>
      <c r="D13" s="59"/>
      <c r="E13" s="59"/>
    </row>
    <row r="14" spans="1:13" ht="20.25" customHeight="1" x14ac:dyDescent="0.2">
      <c r="A14" s="84" t="s">
        <v>103</v>
      </c>
      <c r="B14" s="84" t="s">
        <v>68</v>
      </c>
      <c r="C14" s="84" t="s">
        <v>118</v>
      </c>
      <c r="D14" s="84" t="s">
        <v>106</v>
      </c>
      <c r="E14" s="84" t="s">
        <v>107</v>
      </c>
    </row>
    <row r="15" spans="1:13" x14ac:dyDescent="0.2">
      <c r="A15" s="79" t="s">
        <v>119</v>
      </c>
      <c r="B15" s="81" t="s">
        <v>120</v>
      </c>
      <c r="C15" s="63" t="s">
        <v>121</v>
      </c>
      <c r="D15" s="149">
        <f>'Прил_ПЭ_Базовая часть_Расчет'!H2</f>
        <v>517.39348370927314</v>
      </c>
      <c r="E15" s="149">
        <f>'Прил_ПЭ_Базовая часть_Расчет'!I2</f>
        <v>518.66417266187045</v>
      </c>
    </row>
    <row r="16" spans="1:13" x14ac:dyDescent="0.2">
      <c r="A16" s="79" t="s">
        <v>122</v>
      </c>
      <c r="B16" s="81" t="s">
        <v>123</v>
      </c>
      <c r="C16" s="63" t="s">
        <v>124</v>
      </c>
      <c r="D16" s="149">
        <f>'Прил_ПЭ_Базовая часть_Расчет'!H8</f>
        <v>25.581395348837212</v>
      </c>
      <c r="E16" s="149">
        <f>'Прил_ПЭ_Базовая часть_Расчет'!I8</f>
        <v>28.073286052009461</v>
      </c>
    </row>
    <row r="17" spans="1:5" ht="20.25" customHeight="1" x14ac:dyDescent="0.2">
      <c r="A17" s="79" t="s">
        <v>125</v>
      </c>
      <c r="B17" s="81" t="s">
        <v>126</v>
      </c>
      <c r="C17" s="63" t="s">
        <v>124</v>
      </c>
      <c r="D17" s="149">
        <f>'Прил_ПЭ_Базовая часть_Расчет'!H11</f>
        <v>8.0409063565269694</v>
      </c>
      <c r="E17" s="149">
        <f>'Прил_ПЭ_Базовая часть_Расчет'!I11</f>
        <v>8.1733510739403155</v>
      </c>
    </row>
    <row r="18" spans="1:5" x14ac:dyDescent="0.2">
      <c r="A18" s="79" t="s">
        <v>127</v>
      </c>
      <c r="B18" s="81" t="s">
        <v>128</v>
      </c>
      <c r="C18" s="63" t="s">
        <v>121</v>
      </c>
      <c r="D18" s="149">
        <f>'Прил_ПЭ_Базовая часть_Расчет'!H16</f>
        <v>1428.2957393483709</v>
      </c>
      <c r="E18" s="149">
        <f>'Прил_ПЭ_Базовая часть_Расчет'!I16</f>
        <v>1560.8883453237409</v>
      </c>
    </row>
    <row r="19" spans="1:5" ht="20.25" customHeight="1" x14ac:dyDescent="0.2">
      <c r="A19" s="79" t="s">
        <v>129</v>
      </c>
      <c r="B19" s="81" t="s">
        <v>130</v>
      </c>
      <c r="C19" s="79" t="s">
        <v>64</v>
      </c>
      <c r="D19" s="149">
        <f>'Прил_ПЭ_Базовая часть_Расчет'!H20</f>
        <v>361</v>
      </c>
      <c r="E19" s="149">
        <f>'Прил_ПЭ_Базовая часть_Расчет'!I20</f>
        <v>414</v>
      </c>
    </row>
    <row r="20" spans="1:5" x14ac:dyDescent="0.2">
      <c r="A20" s="79" t="s">
        <v>131</v>
      </c>
      <c r="B20" s="81" t="s">
        <v>132</v>
      </c>
      <c r="C20" s="63" t="s">
        <v>121</v>
      </c>
      <c r="D20" s="149">
        <f>'Прил_ПЭ_Базовая часть_Расчет'!H21</f>
        <v>49.624060150375939</v>
      </c>
      <c r="E20" s="149">
        <f>'Прил_ПЭ_Базовая часть_Расчет'!I21</f>
        <v>49.928379856115107</v>
      </c>
    </row>
    <row r="21" spans="1:5" x14ac:dyDescent="0.2">
      <c r="A21" s="59"/>
      <c r="B21" s="59"/>
      <c r="C21" s="59"/>
      <c r="D21" s="59"/>
      <c r="E21" s="59"/>
    </row>
    <row r="22" spans="1:5" x14ac:dyDescent="0.2">
      <c r="A22" s="59"/>
      <c r="B22" s="59"/>
      <c r="C22" s="59"/>
      <c r="D22" s="59"/>
      <c r="E22" s="59"/>
    </row>
  </sheetData>
  <sheetProtection password="CC53" sheet="1"/>
  <mergeCells count="13">
    <mergeCell ref="A1:J1"/>
    <mergeCell ref="A2:J2"/>
    <mergeCell ref="A12:J12"/>
    <mergeCell ref="M3:M4"/>
    <mergeCell ref="K4:L4"/>
    <mergeCell ref="A5:J5"/>
    <mergeCell ref="A6:J7"/>
    <mergeCell ref="K7:L7"/>
    <mergeCell ref="C8:H8"/>
    <mergeCell ref="A9:J9"/>
    <mergeCell ref="A10:J10"/>
    <mergeCell ref="A11:C11"/>
    <mergeCell ref="D11:G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C00000"/>
    <pageSetUpPr fitToPage="1"/>
  </sheetPr>
  <dimension ref="A1:S24"/>
  <sheetViews>
    <sheetView zoomScaleNormal="100" zoomScaleSheetLayoutView="100" workbookViewId="0">
      <pane xSplit="1" ySplit="1" topLeftCell="B14" activePane="bottomRight" state="frozen"/>
      <selection activeCell="C2" sqref="C2:K2"/>
      <selection pane="topRight" activeCell="C2" sqref="C2:K2"/>
      <selection pane="bottomLeft" activeCell="C2" sqref="C2:K2"/>
      <selection pane="bottomRight" activeCell="I23" sqref="I23"/>
    </sheetView>
  </sheetViews>
  <sheetFormatPr defaultColWidth="9.140625" defaultRowHeight="15" x14ac:dyDescent="0.25"/>
  <cols>
    <col min="1" max="1" width="7.7109375" bestFit="1" customWidth="1"/>
    <col min="2" max="2" width="34.140625" customWidth="1"/>
    <col min="3" max="3" width="52.85546875" style="22" customWidth="1"/>
    <col min="4" max="4" width="12.140625" customWidth="1"/>
    <col min="5" max="7" width="11" hidden="1" customWidth="1"/>
    <col min="8" max="8" width="30" customWidth="1"/>
    <col min="9" max="9" width="17.28515625" customWidth="1"/>
    <col min="10" max="17" width="11" hidden="1" customWidth="1"/>
    <col min="18" max="18" width="44" customWidth="1"/>
    <col min="19" max="19" width="9.140625" customWidth="1"/>
  </cols>
  <sheetData>
    <row r="1" spans="1:19" ht="48.75" customHeight="1" thickBot="1" x14ac:dyDescent="0.3">
      <c r="A1" s="2" t="s">
        <v>103</v>
      </c>
      <c r="B1" s="2" t="s">
        <v>104</v>
      </c>
      <c r="C1" s="2" t="s">
        <v>105</v>
      </c>
      <c r="D1" s="2" t="s">
        <v>61</v>
      </c>
      <c r="E1" s="2">
        <v>2018</v>
      </c>
      <c r="F1" s="2">
        <v>2019</v>
      </c>
      <c r="G1" s="2">
        <v>2020</v>
      </c>
      <c r="H1" s="2" t="s">
        <v>106</v>
      </c>
      <c r="I1" s="2" t="s">
        <v>107</v>
      </c>
      <c r="J1" s="2">
        <v>2023</v>
      </c>
      <c r="K1" s="2">
        <v>2024</v>
      </c>
      <c r="L1" s="2">
        <v>2025</v>
      </c>
      <c r="M1" s="2">
        <v>2026</v>
      </c>
      <c r="N1" s="2">
        <v>2027</v>
      </c>
      <c r="O1" s="2">
        <v>2028</v>
      </c>
      <c r="P1" s="2">
        <v>2029</v>
      </c>
      <c r="Q1" s="2">
        <v>2030</v>
      </c>
      <c r="R1" s="2" t="s">
        <v>108</v>
      </c>
    </row>
    <row r="2" spans="1:19" ht="20.25" customHeight="1" thickBot="1" x14ac:dyDescent="0.3">
      <c r="A2" s="283" t="s">
        <v>119</v>
      </c>
      <c r="B2" s="66" t="s">
        <v>133</v>
      </c>
      <c r="C2" s="67" t="s">
        <v>134</v>
      </c>
      <c r="D2" s="68" t="s">
        <v>135</v>
      </c>
      <c r="E2" s="3">
        <f>IFERROR(((E3+E5*E4)/(E6+E7)),0)</f>
        <v>0</v>
      </c>
      <c r="F2" s="3">
        <f>IFERROR(((F3+F5*F4)/(F6+F7)),0)</f>
        <v>0</v>
      </c>
      <c r="G2" s="3">
        <f>IFERROR(((G3+G5*G4)/(G6+G7)),0)</f>
        <v>0</v>
      </c>
      <c r="H2" s="85">
        <f>IFERROR(((H3+S5*H4)/(H6+H7)),0)</f>
        <v>517.39348370927314</v>
      </c>
      <c r="I2" s="85">
        <f>IFERROR(((I3+S5*I4)/(I6+I7)),0)</f>
        <v>518.66417266187045</v>
      </c>
      <c r="J2" s="3">
        <f t="shared" ref="J2:Q2" si="0">IFERROR(((J3+J5*J4)/(J6+J7)),0)</f>
        <v>0</v>
      </c>
      <c r="K2" s="3">
        <f t="shared" si="0"/>
        <v>0</v>
      </c>
      <c r="L2" s="3">
        <f t="shared" si="0"/>
        <v>0</v>
      </c>
      <c r="M2" s="3">
        <f t="shared" si="0"/>
        <v>0</v>
      </c>
      <c r="N2" s="3">
        <f t="shared" si="0"/>
        <v>0</v>
      </c>
      <c r="O2" s="3">
        <f t="shared" si="0"/>
        <v>0</v>
      </c>
      <c r="P2" s="3">
        <f t="shared" si="0"/>
        <v>0</v>
      </c>
      <c r="Q2" s="3">
        <f t="shared" si="0"/>
        <v>0</v>
      </c>
      <c r="R2" s="4"/>
    </row>
    <row r="3" spans="1:19" ht="14.65" customHeight="1" thickBot="1" x14ac:dyDescent="0.3">
      <c r="A3" s="284"/>
      <c r="B3" s="5" t="s">
        <v>136</v>
      </c>
      <c r="C3" s="6" t="s">
        <v>137</v>
      </c>
      <c r="D3" s="7" t="s">
        <v>135</v>
      </c>
      <c r="E3" s="8">
        <v>0</v>
      </c>
      <c r="F3" s="8">
        <v>0</v>
      </c>
      <c r="G3" s="8">
        <v>0</v>
      </c>
      <c r="H3" s="86">
        <v>206440</v>
      </c>
      <c r="I3" s="82">
        <v>180235.8</v>
      </c>
      <c r="J3" s="8">
        <v>0</v>
      </c>
      <c r="K3" s="8">
        <v>0</v>
      </c>
      <c r="L3" s="8">
        <v>0</v>
      </c>
      <c r="M3" s="8">
        <v>0</v>
      </c>
      <c r="N3" s="8">
        <v>0</v>
      </c>
      <c r="O3" s="8">
        <v>0</v>
      </c>
      <c r="P3" s="8">
        <v>0</v>
      </c>
      <c r="Q3" s="8">
        <v>0</v>
      </c>
      <c r="R3" s="9" t="s">
        <v>138</v>
      </c>
    </row>
    <row r="4" spans="1:19" ht="20.25" customHeight="1" x14ac:dyDescent="0.25">
      <c r="A4" s="284"/>
      <c r="B4" s="10" t="s">
        <v>139</v>
      </c>
      <c r="C4" s="81" t="s">
        <v>140</v>
      </c>
      <c r="D4" s="7" t="s">
        <v>135</v>
      </c>
      <c r="E4" s="8">
        <v>0</v>
      </c>
      <c r="F4" s="8">
        <v>0</v>
      </c>
      <c r="G4" s="8">
        <v>0</v>
      </c>
      <c r="H4" s="86">
        <v>0</v>
      </c>
      <c r="I4" s="168">
        <v>0</v>
      </c>
      <c r="J4" s="8">
        <v>0</v>
      </c>
      <c r="K4" s="8">
        <v>0</v>
      </c>
      <c r="L4" s="8">
        <v>0</v>
      </c>
      <c r="M4" s="8">
        <v>0</v>
      </c>
      <c r="N4" s="8">
        <v>0</v>
      </c>
      <c r="O4" s="8">
        <v>0</v>
      </c>
      <c r="P4" s="8">
        <v>0</v>
      </c>
      <c r="Q4" s="8">
        <v>0</v>
      </c>
      <c r="R4" s="9" t="s">
        <v>141</v>
      </c>
    </row>
    <row r="5" spans="1:19" ht="121.5" customHeight="1" x14ac:dyDescent="0.25">
      <c r="A5" s="284"/>
      <c r="B5" s="10" t="s">
        <v>142</v>
      </c>
      <c r="C5" s="81" t="s">
        <v>143</v>
      </c>
      <c r="D5" s="7"/>
      <c r="E5" s="8">
        <v>0</v>
      </c>
      <c r="F5" s="8">
        <v>0</v>
      </c>
      <c r="G5" s="8">
        <v>0</v>
      </c>
      <c r="H5" s="163">
        <v>0</v>
      </c>
      <c r="I5" s="168">
        <v>0</v>
      </c>
      <c r="J5" s="8">
        <v>0</v>
      </c>
      <c r="K5" s="8">
        <v>0</v>
      </c>
      <c r="L5" s="8">
        <v>0</v>
      </c>
      <c r="M5" s="8">
        <v>0</v>
      </c>
      <c r="N5" s="8">
        <v>0</v>
      </c>
      <c r="O5" s="8">
        <v>0</v>
      </c>
      <c r="P5" s="8">
        <v>0</v>
      </c>
      <c r="Q5" s="8">
        <v>0</v>
      </c>
      <c r="R5" s="9" t="s">
        <v>144</v>
      </c>
      <c r="S5" s="95">
        <f>IF(H5&lt;60,0,1)</f>
        <v>0</v>
      </c>
    </row>
    <row r="6" spans="1:19" ht="20.25" customHeight="1" x14ac:dyDescent="0.25">
      <c r="A6" s="284"/>
      <c r="B6" s="5" t="s">
        <v>145</v>
      </c>
      <c r="C6" s="6" t="s">
        <v>146</v>
      </c>
      <c r="D6" s="7" t="s">
        <v>147</v>
      </c>
      <c r="E6" s="8">
        <v>0</v>
      </c>
      <c r="F6" s="8">
        <v>0</v>
      </c>
      <c r="G6" s="8">
        <v>0</v>
      </c>
      <c r="H6" s="164">
        <v>387</v>
      </c>
      <c r="I6" s="168">
        <v>338.4</v>
      </c>
      <c r="J6" s="8">
        <v>0</v>
      </c>
      <c r="K6" s="8">
        <v>0</v>
      </c>
      <c r="L6" s="8">
        <v>0</v>
      </c>
      <c r="M6" s="8">
        <v>0</v>
      </c>
      <c r="N6" s="8">
        <v>0</v>
      </c>
      <c r="O6" s="8">
        <v>0</v>
      </c>
      <c r="P6" s="8">
        <v>0</v>
      </c>
      <c r="Q6" s="8">
        <v>0</v>
      </c>
      <c r="R6" s="9" t="s">
        <v>148</v>
      </c>
    </row>
    <row r="7" spans="1:19" ht="20.85" customHeight="1" thickBot="1" x14ac:dyDescent="0.3">
      <c r="A7" s="238"/>
      <c r="B7" s="11" t="s">
        <v>149</v>
      </c>
      <c r="C7" s="12" t="s">
        <v>150</v>
      </c>
      <c r="D7" s="13" t="s">
        <v>147</v>
      </c>
      <c r="E7" s="1">
        <v>0</v>
      </c>
      <c r="F7" s="1">
        <v>0</v>
      </c>
      <c r="G7" s="1">
        <v>0</v>
      </c>
      <c r="H7" s="165">
        <v>12</v>
      </c>
      <c r="I7" s="169">
        <v>9.1</v>
      </c>
      <c r="J7" s="1">
        <v>0</v>
      </c>
      <c r="K7" s="1">
        <v>0</v>
      </c>
      <c r="L7" s="1">
        <v>0</v>
      </c>
      <c r="M7" s="1">
        <v>0</v>
      </c>
      <c r="N7" s="1">
        <v>0</v>
      </c>
      <c r="O7" s="1">
        <v>0</v>
      </c>
      <c r="P7" s="1">
        <v>0</v>
      </c>
      <c r="Q7" s="1">
        <v>0</v>
      </c>
      <c r="R7" s="14" t="s">
        <v>151</v>
      </c>
    </row>
    <row r="8" spans="1:19" ht="40.5" customHeight="1" x14ac:dyDescent="0.25">
      <c r="A8" s="285" t="s">
        <v>122</v>
      </c>
      <c r="B8" s="66" t="s">
        <v>152</v>
      </c>
      <c r="C8" s="67" t="s">
        <v>153</v>
      </c>
      <c r="D8" s="69" t="s">
        <v>154</v>
      </c>
      <c r="E8" s="70">
        <f t="shared" ref="E8:Q8" si="1">IFERROR((IF(E9&gt;E10,"ОШИБКА",(E9/E10)*100)),0)</f>
        <v>0</v>
      </c>
      <c r="F8" s="70">
        <f t="shared" si="1"/>
        <v>0</v>
      </c>
      <c r="G8" s="70">
        <f t="shared" si="1"/>
        <v>0</v>
      </c>
      <c r="H8" s="87">
        <f t="shared" si="1"/>
        <v>25.581395348837212</v>
      </c>
      <c r="I8" s="87">
        <f t="shared" si="1"/>
        <v>28.073286052009461</v>
      </c>
      <c r="J8" s="15">
        <f t="shared" si="1"/>
        <v>0</v>
      </c>
      <c r="K8" s="15">
        <f t="shared" si="1"/>
        <v>0</v>
      </c>
      <c r="L8" s="15">
        <f t="shared" si="1"/>
        <v>0</v>
      </c>
      <c r="M8" s="15">
        <f t="shared" si="1"/>
        <v>0</v>
      </c>
      <c r="N8" s="15">
        <f t="shared" si="1"/>
        <v>0</v>
      </c>
      <c r="O8" s="15">
        <f t="shared" si="1"/>
        <v>0</v>
      </c>
      <c r="P8" s="15">
        <f t="shared" si="1"/>
        <v>0</v>
      </c>
      <c r="Q8" s="15">
        <f t="shared" si="1"/>
        <v>0</v>
      </c>
      <c r="R8" s="16"/>
    </row>
    <row r="9" spans="1:19" ht="20.25" customHeight="1" x14ac:dyDescent="0.25">
      <c r="A9" s="284"/>
      <c r="B9" s="5" t="s">
        <v>155</v>
      </c>
      <c r="C9" s="6" t="s">
        <v>156</v>
      </c>
      <c r="D9" s="7" t="s">
        <v>147</v>
      </c>
      <c r="E9" s="8">
        <v>0</v>
      </c>
      <c r="F9" s="8">
        <v>0</v>
      </c>
      <c r="G9" s="8">
        <v>0</v>
      </c>
      <c r="H9" s="164">
        <v>99</v>
      </c>
      <c r="I9" s="168">
        <v>95</v>
      </c>
      <c r="J9" s="8">
        <v>0</v>
      </c>
      <c r="K9" s="8">
        <v>0</v>
      </c>
      <c r="L9" s="8">
        <v>0</v>
      </c>
      <c r="M9" s="8">
        <v>0</v>
      </c>
      <c r="N9" s="8">
        <v>0</v>
      </c>
      <c r="O9" s="8">
        <v>0</v>
      </c>
      <c r="P9" s="8">
        <v>0</v>
      </c>
      <c r="Q9" s="8">
        <v>0</v>
      </c>
      <c r="R9" s="9" t="s">
        <v>157</v>
      </c>
    </row>
    <row r="10" spans="1:19" ht="20.65" customHeight="1" thickBot="1" x14ac:dyDescent="0.3">
      <c r="A10" s="238"/>
      <c r="B10" s="11" t="s">
        <v>145</v>
      </c>
      <c r="C10" s="6" t="s">
        <v>158</v>
      </c>
      <c r="D10" s="13" t="s">
        <v>147</v>
      </c>
      <c r="E10" s="1">
        <f>E6</f>
        <v>0</v>
      </c>
      <c r="F10" s="1">
        <f>F6</f>
        <v>0</v>
      </c>
      <c r="G10" s="1">
        <f>G6</f>
        <v>0</v>
      </c>
      <c r="H10" s="165">
        <f>H6</f>
        <v>387</v>
      </c>
      <c r="I10" s="169">
        <v>338.4</v>
      </c>
      <c r="J10" s="1">
        <f t="shared" ref="J10:Q10" si="2">J6</f>
        <v>0</v>
      </c>
      <c r="K10" s="1">
        <f t="shared" si="2"/>
        <v>0</v>
      </c>
      <c r="L10" s="1">
        <f t="shared" si="2"/>
        <v>0</v>
      </c>
      <c r="M10" s="1">
        <f t="shared" si="2"/>
        <v>0</v>
      </c>
      <c r="N10" s="1">
        <f t="shared" si="2"/>
        <v>0</v>
      </c>
      <c r="O10" s="1">
        <f t="shared" si="2"/>
        <v>0</v>
      </c>
      <c r="P10" s="1">
        <f t="shared" si="2"/>
        <v>0</v>
      </c>
      <c r="Q10" s="1">
        <f t="shared" si="2"/>
        <v>0</v>
      </c>
      <c r="R10" s="14" t="s">
        <v>148</v>
      </c>
    </row>
    <row r="11" spans="1:19" ht="101.1" customHeight="1" x14ac:dyDescent="0.25">
      <c r="A11" s="283" t="s">
        <v>125</v>
      </c>
      <c r="B11" s="66" t="s">
        <v>159</v>
      </c>
      <c r="C11" s="67" t="s">
        <v>160</v>
      </c>
      <c r="D11" s="69" t="s">
        <v>154</v>
      </c>
      <c r="E11" s="70">
        <f t="shared" ref="E11:Q11" si="3">IFERROR((IF(E12&gt;(E13+E14+E15),"ОШИБКА",E12/(E13+E14+E15)*100)),0)</f>
        <v>0</v>
      </c>
      <c r="F11" s="70">
        <f t="shared" si="3"/>
        <v>0</v>
      </c>
      <c r="G11" s="70">
        <f t="shared" si="3"/>
        <v>0</v>
      </c>
      <c r="H11" s="87">
        <f t="shared" si="3"/>
        <v>8.0409063565269694</v>
      </c>
      <c r="I11" s="87">
        <f t="shared" si="3"/>
        <v>8.1733510739403155</v>
      </c>
      <c r="J11" s="15">
        <f t="shared" si="3"/>
        <v>0</v>
      </c>
      <c r="K11" s="15">
        <f t="shared" si="3"/>
        <v>0</v>
      </c>
      <c r="L11" s="15">
        <f t="shared" si="3"/>
        <v>0</v>
      </c>
      <c r="M11" s="15">
        <f t="shared" si="3"/>
        <v>0</v>
      </c>
      <c r="N11" s="15">
        <f t="shared" si="3"/>
        <v>0</v>
      </c>
      <c r="O11" s="15">
        <f t="shared" si="3"/>
        <v>0</v>
      </c>
      <c r="P11" s="15">
        <f t="shared" si="3"/>
        <v>0</v>
      </c>
      <c r="Q11" s="15">
        <f t="shared" si="3"/>
        <v>0</v>
      </c>
      <c r="R11" s="17"/>
    </row>
    <row r="12" spans="1:19" ht="91.35" customHeight="1" x14ac:dyDescent="0.25">
      <c r="A12" s="284"/>
      <c r="B12" s="5" t="s">
        <v>161</v>
      </c>
      <c r="C12" s="6" t="s">
        <v>156</v>
      </c>
      <c r="D12" s="7" t="s">
        <v>147</v>
      </c>
      <c r="E12" s="8">
        <v>0</v>
      </c>
      <c r="F12" s="8">
        <v>0</v>
      </c>
      <c r="G12" s="8">
        <v>0</v>
      </c>
      <c r="H12" s="164">
        <v>401</v>
      </c>
      <c r="I12" s="168">
        <v>430</v>
      </c>
      <c r="J12" s="8">
        <v>0</v>
      </c>
      <c r="K12" s="8">
        <v>0</v>
      </c>
      <c r="L12" s="8">
        <v>0</v>
      </c>
      <c r="M12" s="8">
        <v>0</v>
      </c>
      <c r="N12" s="8">
        <v>0</v>
      </c>
      <c r="O12" s="8">
        <v>0</v>
      </c>
      <c r="P12" s="8">
        <v>0</v>
      </c>
      <c r="Q12" s="8">
        <v>0</v>
      </c>
      <c r="R12" s="9" t="s">
        <v>162</v>
      </c>
    </row>
    <row r="13" spans="1:19" ht="20.25" customHeight="1" x14ac:dyDescent="0.25">
      <c r="A13" s="284"/>
      <c r="B13" s="5" t="s">
        <v>163</v>
      </c>
      <c r="C13" s="6" t="s">
        <v>164</v>
      </c>
      <c r="D13" s="7" t="s">
        <v>147</v>
      </c>
      <c r="E13" s="8">
        <v>0</v>
      </c>
      <c r="F13" s="8">
        <v>0</v>
      </c>
      <c r="G13" s="8">
        <v>0</v>
      </c>
      <c r="H13" s="164">
        <v>4344</v>
      </c>
      <c r="I13" s="168">
        <v>4533</v>
      </c>
      <c r="J13" s="8">
        <v>0</v>
      </c>
      <c r="K13" s="8">
        <v>0</v>
      </c>
      <c r="L13" s="8">
        <v>0</v>
      </c>
      <c r="M13" s="8">
        <v>0</v>
      </c>
      <c r="N13" s="8">
        <v>0</v>
      </c>
      <c r="O13" s="8">
        <v>0</v>
      </c>
      <c r="P13" s="8">
        <v>0</v>
      </c>
      <c r="Q13" s="8">
        <v>0</v>
      </c>
      <c r="R13" s="9" t="s">
        <v>165</v>
      </c>
    </row>
    <row r="14" spans="1:19" ht="20.25" customHeight="1" x14ac:dyDescent="0.25">
      <c r="A14" s="284"/>
      <c r="B14" s="5" t="s">
        <v>166</v>
      </c>
      <c r="C14" s="6" t="s">
        <v>167</v>
      </c>
      <c r="D14" s="7" t="s">
        <v>147</v>
      </c>
      <c r="E14" s="8">
        <v>0</v>
      </c>
      <c r="F14" s="8">
        <v>0</v>
      </c>
      <c r="G14" s="8">
        <v>0</v>
      </c>
      <c r="H14" s="164">
        <v>13</v>
      </c>
      <c r="I14" s="168">
        <v>16</v>
      </c>
      <c r="J14" s="8">
        <v>0</v>
      </c>
      <c r="K14" s="8">
        <v>0</v>
      </c>
      <c r="L14" s="8">
        <v>0</v>
      </c>
      <c r="M14" s="8">
        <v>0</v>
      </c>
      <c r="N14" s="8">
        <v>0</v>
      </c>
      <c r="O14" s="8">
        <v>0</v>
      </c>
      <c r="P14" s="8">
        <v>0</v>
      </c>
      <c r="Q14" s="8">
        <v>0</v>
      </c>
      <c r="R14" s="9" t="s">
        <v>168</v>
      </c>
    </row>
    <row r="15" spans="1:19" ht="20.85" customHeight="1" thickBot="1" x14ac:dyDescent="0.3">
      <c r="A15" s="238"/>
      <c r="B15" s="11" t="s">
        <v>169</v>
      </c>
      <c r="C15" s="12" t="s">
        <v>170</v>
      </c>
      <c r="D15" s="13" t="s">
        <v>147</v>
      </c>
      <c r="E15" s="1">
        <v>0</v>
      </c>
      <c r="F15" s="1">
        <v>0</v>
      </c>
      <c r="G15" s="1">
        <v>0</v>
      </c>
      <c r="H15" s="165">
        <v>630</v>
      </c>
      <c r="I15" s="169">
        <v>712</v>
      </c>
      <c r="J15" s="1">
        <v>0</v>
      </c>
      <c r="K15" s="1">
        <v>0</v>
      </c>
      <c r="L15" s="1">
        <v>0</v>
      </c>
      <c r="M15" s="1">
        <v>0</v>
      </c>
      <c r="N15" s="1">
        <v>0</v>
      </c>
      <c r="O15" s="1">
        <v>0</v>
      </c>
      <c r="P15" s="1">
        <v>0</v>
      </c>
      <c r="Q15" s="1">
        <v>0</v>
      </c>
      <c r="R15" s="14" t="s">
        <v>171</v>
      </c>
    </row>
    <row r="16" spans="1:19" ht="20.25" customHeight="1" x14ac:dyDescent="0.25">
      <c r="A16" s="283" t="s">
        <v>127</v>
      </c>
      <c r="B16" s="66" t="s">
        <v>128</v>
      </c>
      <c r="C16" s="67" t="s">
        <v>172</v>
      </c>
      <c r="D16" s="69" t="s">
        <v>135</v>
      </c>
      <c r="E16" s="3">
        <f t="shared" ref="E16:Q16" si="4">IFERROR((E17/(E18+E19)),0)</f>
        <v>0</v>
      </c>
      <c r="F16" s="3">
        <f t="shared" si="4"/>
        <v>0</v>
      </c>
      <c r="G16" s="3">
        <f t="shared" si="4"/>
        <v>0</v>
      </c>
      <c r="H16" s="85">
        <f t="shared" si="4"/>
        <v>1428.2957393483709</v>
      </c>
      <c r="I16" s="85">
        <f t="shared" si="4"/>
        <v>1560.8883453237409</v>
      </c>
      <c r="J16" s="18">
        <f t="shared" si="4"/>
        <v>0</v>
      </c>
      <c r="K16" s="18">
        <f t="shared" si="4"/>
        <v>0</v>
      </c>
      <c r="L16" s="18">
        <f t="shared" si="4"/>
        <v>0</v>
      </c>
      <c r="M16" s="18">
        <f t="shared" si="4"/>
        <v>0</v>
      </c>
      <c r="N16" s="18">
        <f t="shared" si="4"/>
        <v>0</v>
      </c>
      <c r="O16" s="18">
        <f t="shared" si="4"/>
        <v>0</v>
      </c>
      <c r="P16" s="18">
        <f t="shared" si="4"/>
        <v>0</v>
      </c>
      <c r="Q16" s="18">
        <f t="shared" si="4"/>
        <v>0</v>
      </c>
      <c r="R16" s="17"/>
    </row>
    <row r="17" spans="1:18" ht="20.25" customHeight="1" x14ac:dyDescent="0.25">
      <c r="A17" s="284"/>
      <c r="B17" s="5" t="s">
        <v>173</v>
      </c>
      <c r="C17" s="6" t="s">
        <v>174</v>
      </c>
      <c r="D17" s="7" t="s">
        <v>135</v>
      </c>
      <c r="E17" s="8">
        <v>0</v>
      </c>
      <c r="F17" s="8">
        <v>0</v>
      </c>
      <c r="G17" s="8">
        <v>0</v>
      </c>
      <c r="H17" s="164">
        <v>569890</v>
      </c>
      <c r="I17" s="168">
        <v>542408.69999999995</v>
      </c>
      <c r="J17" s="8">
        <v>0</v>
      </c>
      <c r="K17" s="8">
        <v>0</v>
      </c>
      <c r="L17" s="8">
        <v>0</v>
      </c>
      <c r="M17" s="8">
        <v>0</v>
      </c>
      <c r="N17" s="8">
        <v>0</v>
      </c>
      <c r="O17" s="8">
        <v>0</v>
      </c>
      <c r="P17" s="8">
        <v>0</v>
      </c>
      <c r="Q17" s="8">
        <v>0</v>
      </c>
      <c r="R17" s="9" t="s">
        <v>175</v>
      </c>
    </row>
    <row r="18" spans="1:18" ht="20.25" customHeight="1" x14ac:dyDescent="0.25">
      <c r="A18" s="284"/>
      <c r="B18" s="5" t="s">
        <v>145</v>
      </c>
      <c r="C18" s="6" t="s">
        <v>146</v>
      </c>
      <c r="D18" s="7" t="s">
        <v>147</v>
      </c>
      <c r="E18" s="8">
        <f t="shared" ref="E18:H19" si="5">E6</f>
        <v>0</v>
      </c>
      <c r="F18" s="8">
        <f t="shared" si="5"/>
        <v>0</v>
      </c>
      <c r="G18" s="8">
        <f t="shared" si="5"/>
        <v>0</v>
      </c>
      <c r="H18" s="164">
        <f t="shared" si="5"/>
        <v>387</v>
      </c>
      <c r="I18" s="168">
        <v>338.4</v>
      </c>
      <c r="J18" s="8">
        <f t="shared" ref="J18:Q19" si="6">J6</f>
        <v>0</v>
      </c>
      <c r="K18" s="8">
        <f t="shared" si="6"/>
        <v>0</v>
      </c>
      <c r="L18" s="8">
        <f t="shared" si="6"/>
        <v>0</v>
      </c>
      <c r="M18" s="8">
        <f t="shared" si="6"/>
        <v>0</v>
      </c>
      <c r="N18" s="8">
        <f t="shared" si="6"/>
        <v>0</v>
      </c>
      <c r="O18" s="8">
        <f t="shared" si="6"/>
        <v>0</v>
      </c>
      <c r="P18" s="8">
        <f t="shared" si="6"/>
        <v>0</v>
      </c>
      <c r="Q18" s="8">
        <f t="shared" si="6"/>
        <v>0</v>
      </c>
      <c r="R18" s="9" t="s">
        <v>148</v>
      </c>
    </row>
    <row r="19" spans="1:18" ht="20.85" customHeight="1" thickBot="1" x14ac:dyDescent="0.3">
      <c r="A19" s="238"/>
      <c r="B19" s="11" t="s">
        <v>149</v>
      </c>
      <c r="C19" s="6" t="s">
        <v>150</v>
      </c>
      <c r="D19" s="13" t="s">
        <v>147</v>
      </c>
      <c r="E19" s="1">
        <f t="shared" si="5"/>
        <v>0</v>
      </c>
      <c r="F19" s="1">
        <f t="shared" si="5"/>
        <v>0</v>
      </c>
      <c r="G19" s="1">
        <f t="shared" si="5"/>
        <v>0</v>
      </c>
      <c r="H19" s="165">
        <f t="shared" si="5"/>
        <v>12</v>
      </c>
      <c r="I19" s="169">
        <v>9.1</v>
      </c>
      <c r="J19" s="1">
        <f t="shared" si="6"/>
        <v>0</v>
      </c>
      <c r="K19" s="1">
        <f t="shared" si="6"/>
        <v>0</v>
      </c>
      <c r="L19" s="1">
        <f t="shared" si="6"/>
        <v>0</v>
      </c>
      <c r="M19" s="1">
        <f t="shared" si="6"/>
        <v>0</v>
      </c>
      <c r="N19" s="1">
        <f t="shared" si="6"/>
        <v>0</v>
      </c>
      <c r="O19" s="1">
        <f t="shared" si="6"/>
        <v>0</v>
      </c>
      <c r="P19" s="1">
        <f t="shared" si="6"/>
        <v>0</v>
      </c>
      <c r="Q19" s="1">
        <f t="shared" si="6"/>
        <v>0</v>
      </c>
      <c r="R19" s="14" t="s">
        <v>151</v>
      </c>
    </row>
    <row r="20" spans="1:18" ht="145.5" customHeight="1" thickBot="1" x14ac:dyDescent="0.3">
      <c r="A20" s="19" t="s">
        <v>176</v>
      </c>
      <c r="B20" s="71" t="s">
        <v>177</v>
      </c>
      <c r="C20" s="72" t="s">
        <v>178</v>
      </c>
      <c r="D20" s="73" t="s">
        <v>147</v>
      </c>
      <c r="E20" s="20">
        <v>0</v>
      </c>
      <c r="F20" s="20">
        <v>0</v>
      </c>
      <c r="G20" s="20">
        <v>0</v>
      </c>
      <c r="H20" s="94">
        <v>361</v>
      </c>
      <c r="I20" s="82">
        <v>414</v>
      </c>
      <c r="J20" s="20">
        <v>0</v>
      </c>
      <c r="K20" s="20">
        <v>0</v>
      </c>
      <c r="L20" s="20">
        <v>0</v>
      </c>
      <c r="M20" s="20">
        <v>0</v>
      </c>
      <c r="N20" s="20">
        <v>0</v>
      </c>
      <c r="O20" s="20">
        <v>0</v>
      </c>
      <c r="P20" s="20">
        <v>0</v>
      </c>
      <c r="Q20" s="20">
        <v>0</v>
      </c>
      <c r="R20" s="21" t="s">
        <v>179</v>
      </c>
    </row>
    <row r="21" spans="1:18" ht="71.099999999999994" customHeight="1" x14ac:dyDescent="0.25">
      <c r="A21" s="283" t="s">
        <v>131</v>
      </c>
      <c r="B21" s="66" t="s">
        <v>132</v>
      </c>
      <c r="C21" s="67" t="s">
        <v>180</v>
      </c>
      <c r="D21" s="69" t="s">
        <v>135</v>
      </c>
      <c r="E21" s="3">
        <f t="shared" ref="E21:Q21" si="7">IFERROR((E22/(E23+E24)),0)</f>
        <v>0</v>
      </c>
      <c r="F21" s="3">
        <f t="shared" si="7"/>
        <v>0</v>
      </c>
      <c r="G21" s="3">
        <f t="shared" si="7"/>
        <v>0</v>
      </c>
      <c r="H21" s="85">
        <f t="shared" si="7"/>
        <v>49.624060150375939</v>
      </c>
      <c r="I21" s="85">
        <f t="shared" si="7"/>
        <v>49.928379856115107</v>
      </c>
      <c r="J21" s="18">
        <f t="shared" si="7"/>
        <v>0</v>
      </c>
      <c r="K21" s="18">
        <f t="shared" si="7"/>
        <v>0</v>
      </c>
      <c r="L21" s="18">
        <f t="shared" si="7"/>
        <v>0</v>
      </c>
      <c r="M21" s="18">
        <f t="shared" si="7"/>
        <v>0</v>
      </c>
      <c r="N21" s="18">
        <f t="shared" si="7"/>
        <v>0</v>
      </c>
      <c r="O21" s="18">
        <f t="shared" si="7"/>
        <v>0</v>
      </c>
      <c r="P21" s="18">
        <f t="shared" si="7"/>
        <v>0</v>
      </c>
      <c r="Q21" s="18">
        <f t="shared" si="7"/>
        <v>0</v>
      </c>
      <c r="R21" s="16"/>
    </row>
    <row r="22" spans="1:18" ht="30.6" customHeight="1" x14ac:dyDescent="0.25">
      <c r="A22" s="284"/>
      <c r="B22" s="5" t="s">
        <v>181</v>
      </c>
      <c r="C22" s="6" t="s">
        <v>182</v>
      </c>
      <c r="D22" s="7" t="s">
        <v>135</v>
      </c>
      <c r="E22" s="8">
        <v>0</v>
      </c>
      <c r="F22" s="8">
        <v>0</v>
      </c>
      <c r="G22" s="8">
        <v>0</v>
      </c>
      <c r="H22" s="164">
        <v>19800</v>
      </c>
      <c r="I22" s="168">
        <v>17350.112000000001</v>
      </c>
      <c r="J22" s="8">
        <v>0</v>
      </c>
      <c r="K22" s="8">
        <v>0</v>
      </c>
      <c r="L22" s="8">
        <v>0</v>
      </c>
      <c r="M22" s="8">
        <v>0</v>
      </c>
      <c r="N22" s="8">
        <v>0</v>
      </c>
      <c r="O22" s="8">
        <v>0</v>
      </c>
      <c r="P22" s="8">
        <v>0</v>
      </c>
      <c r="Q22" s="8">
        <v>0</v>
      </c>
      <c r="R22" s="9" t="s">
        <v>183</v>
      </c>
    </row>
    <row r="23" spans="1:18" ht="20.25" customHeight="1" x14ac:dyDescent="0.25">
      <c r="A23" s="284"/>
      <c r="B23" s="5" t="s">
        <v>145</v>
      </c>
      <c r="C23" s="6" t="s">
        <v>146</v>
      </c>
      <c r="D23" s="7" t="s">
        <v>147</v>
      </c>
      <c r="E23" s="8">
        <f t="shared" ref="E23:H24" si="8">E6</f>
        <v>0</v>
      </c>
      <c r="F23" s="8">
        <f t="shared" si="8"/>
        <v>0</v>
      </c>
      <c r="G23" s="8">
        <f t="shared" si="8"/>
        <v>0</v>
      </c>
      <c r="H23" s="164">
        <f t="shared" si="8"/>
        <v>387</v>
      </c>
      <c r="I23" s="168">
        <v>338.4</v>
      </c>
      <c r="J23" s="8">
        <f t="shared" ref="J23:Q24" si="9">J6</f>
        <v>0</v>
      </c>
      <c r="K23" s="8">
        <f t="shared" si="9"/>
        <v>0</v>
      </c>
      <c r="L23" s="8">
        <f t="shared" si="9"/>
        <v>0</v>
      </c>
      <c r="M23" s="8">
        <f t="shared" si="9"/>
        <v>0</v>
      </c>
      <c r="N23" s="8">
        <f t="shared" si="9"/>
        <v>0</v>
      </c>
      <c r="O23" s="8">
        <f t="shared" si="9"/>
        <v>0</v>
      </c>
      <c r="P23" s="8">
        <f t="shared" si="9"/>
        <v>0</v>
      </c>
      <c r="Q23" s="8">
        <f t="shared" si="9"/>
        <v>0</v>
      </c>
      <c r="R23" s="9" t="s">
        <v>148</v>
      </c>
    </row>
    <row r="24" spans="1:18" ht="20.85" customHeight="1" thickBot="1" x14ac:dyDescent="0.3">
      <c r="A24" s="238"/>
      <c r="B24" s="11" t="s">
        <v>149</v>
      </c>
      <c r="C24" s="12" t="s">
        <v>150</v>
      </c>
      <c r="D24" s="13" t="s">
        <v>147</v>
      </c>
      <c r="E24" s="1">
        <f t="shared" si="8"/>
        <v>0</v>
      </c>
      <c r="F24" s="1">
        <f t="shared" si="8"/>
        <v>0</v>
      </c>
      <c r="G24" s="1">
        <f t="shared" si="8"/>
        <v>0</v>
      </c>
      <c r="H24" s="165">
        <f t="shared" si="8"/>
        <v>12</v>
      </c>
      <c r="I24" s="169">
        <v>9.1</v>
      </c>
      <c r="J24" s="1">
        <f t="shared" si="9"/>
        <v>0</v>
      </c>
      <c r="K24" s="1">
        <f t="shared" si="9"/>
        <v>0</v>
      </c>
      <c r="L24" s="1">
        <f t="shared" si="9"/>
        <v>0</v>
      </c>
      <c r="M24" s="1">
        <f t="shared" si="9"/>
        <v>0</v>
      </c>
      <c r="N24" s="1">
        <f t="shared" si="9"/>
        <v>0</v>
      </c>
      <c r="O24" s="1">
        <f t="shared" si="9"/>
        <v>0</v>
      </c>
      <c r="P24" s="1">
        <f t="shared" si="9"/>
        <v>0</v>
      </c>
      <c r="Q24" s="1">
        <f t="shared" si="9"/>
        <v>0</v>
      </c>
      <c r="R24" s="14" t="s">
        <v>151</v>
      </c>
    </row>
  </sheetData>
  <sheetProtection password="CC53" sheet="1"/>
  <mergeCells count="5">
    <mergeCell ref="A21:A24"/>
    <mergeCell ref="A2:A7"/>
    <mergeCell ref="A8:A10"/>
    <mergeCell ref="A16:A19"/>
    <mergeCell ref="A11:A15"/>
  </mergeCells>
  <conditionalFormatting sqref="A2:B2">
    <cfRule type="duplicateValues" dxfId="138" priority="43"/>
  </conditionalFormatting>
  <conditionalFormatting sqref="C2">
    <cfRule type="duplicateValues" dxfId="137" priority="41"/>
  </conditionalFormatting>
  <conditionalFormatting sqref="C3:C4 C9 C11 B12 C6:C7">
    <cfRule type="duplicateValues" dxfId="136" priority="39"/>
  </conditionalFormatting>
  <conditionalFormatting sqref="B3:B7 B9">
    <cfRule type="duplicateValues" dxfId="135" priority="37"/>
  </conditionalFormatting>
  <conditionalFormatting sqref="A8:B8">
    <cfRule type="duplicateValues" dxfId="134" priority="36"/>
  </conditionalFormatting>
  <conditionalFormatting sqref="B10">
    <cfRule type="duplicateValues" dxfId="133" priority="34"/>
  </conditionalFormatting>
  <conditionalFormatting sqref="C8">
    <cfRule type="duplicateValues" dxfId="132" priority="33"/>
  </conditionalFormatting>
  <conditionalFormatting sqref="A11:B11">
    <cfRule type="duplicateValues" dxfId="131" priority="32"/>
  </conditionalFormatting>
  <conditionalFormatting sqref="C12">
    <cfRule type="duplicateValues" dxfId="130" priority="31"/>
  </conditionalFormatting>
  <conditionalFormatting sqref="C20 A16 B22 B16:C19">
    <cfRule type="duplicateValues" dxfId="129" priority="25"/>
  </conditionalFormatting>
  <conditionalFormatting sqref="B20">
    <cfRule type="duplicateValues" dxfId="128" priority="24"/>
  </conditionalFormatting>
  <conditionalFormatting sqref="A20">
    <cfRule type="duplicateValues" dxfId="127" priority="23"/>
  </conditionalFormatting>
  <conditionalFormatting sqref="C21">
    <cfRule type="duplicateValues" dxfId="126" priority="22"/>
  </conditionalFormatting>
  <conditionalFormatting sqref="B21">
    <cfRule type="duplicateValues" dxfId="125" priority="21"/>
  </conditionalFormatting>
  <conditionalFormatting sqref="A21">
    <cfRule type="duplicateValues" dxfId="124" priority="20"/>
  </conditionalFormatting>
  <conditionalFormatting sqref="B23:B24">
    <cfRule type="duplicateValues" dxfId="123" priority="18"/>
  </conditionalFormatting>
  <conditionalFormatting sqref="C22:C24">
    <cfRule type="duplicateValues" dxfId="122" priority="17"/>
  </conditionalFormatting>
  <conditionalFormatting sqref="B13:B15">
    <cfRule type="duplicateValues" dxfId="121" priority="107"/>
  </conditionalFormatting>
  <conditionalFormatting sqref="C13:C15">
    <cfRule type="duplicateValues" dxfId="120" priority="108"/>
  </conditionalFormatting>
  <conditionalFormatting sqref="R3:R7">
    <cfRule type="duplicateValues" dxfId="119" priority="9"/>
  </conditionalFormatting>
  <conditionalFormatting sqref="R8:R9">
    <cfRule type="duplicateValues" dxfId="118" priority="8"/>
  </conditionalFormatting>
  <conditionalFormatting sqref="R10">
    <cfRule type="duplicateValues" dxfId="117" priority="7"/>
  </conditionalFormatting>
  <conditionalFormatting sqref="R12:R15">
    <cfRule type="duplicateValues" dxfId="116" priority="6"/>
  </conditionalFormatting>
  <conditionalFormatting sqref="R17">
    <cfRule type="duplicateValues" dxfId="115" priority="5"/>
  </conditionalFormatting>
  <conditionalFormatting sqref="R18:R19">
    <cfRule type="duplicateValues" dxfId="114" priority="4"/>
  </conditionalFormatting>
  <conditionalFormatting sqref="R20">
    <cfRule type="duplicateValues" dxfId="113" priority="3"/>
  </conditionalFormatting>
  <conditionalFormatting sqref="R21:R24">
    <cfRule type="duplicateValues" dxfId="112" priority="2"/>
  </conditionalFormatting>
  <conditionalFormatting sqref="C10">
    <cfRule type="duplicateValues" dxfId="111" priority="1"/>
  </conditionalFormatting>
  <pageMargins left="0.70866141732283472" right="0.70866141732283472" top="0.74803149606299213" bottom="0.74803149606299213" header="0.31496062992125978" footer="0.31496062992125978"/>
  <pageSetup paperSize="9" scale="66" fitToHeight="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A1:M23"/>
  <sheetViews>
    <sheetView view="pageBreakPreview" topLeftCell="C1" zoomScale="125" zoomScaleNormal="85" zoomScaleSheetLayoutView="100" workbookViewId="0">
      <selection activeCell="M3" sqref="M3:M4"/>
    </sheetView>
  </sheetViews>
  <sheetFormatPr defaultColWidth="9.140625" defaultRowHeight="11.25" x14ac:dyDescent="0.2"/>
  <cols>
    <col min="1" max="1" width="9.140625" style="190" customWidth="1"/>
    <col min="2" max="2" width="105.85546875" style="190" customWidth="1"/>
    <col min="3" max="3" width="9.140625" style="190" customWidth="1"/>
    <col min="4" max="4" width="14.28515625" style="190" customWidth="1"/>
    <col min="5" max="5" width="18.28515625" style="190" customWidth="1"/>
    <col min="6" max="12" width="9.140625" style="190" customWidth="1"/>
    <col min="13" max="13" width="18" style="190" customWidth="1"/>
    <col min="14" max="15" width="9.140625" style="190" customWidth="1"/>
    <col min="16" max="16384" width="9.140625" style="190"/>
  </cols>
  <sheetData>
    <row r="1" spans="1:13" ht="52.5" customHeight="1" thickBot="1" x14ac:dyDescent="0.25">
      <c r="A1" s="272" t="s">
        <v>184</v>
      </c>
      <c r="B1" s="286"/>
      <c r="C1" s="286"/>
      <c r="D1" s="286"/>
      <c r="E1" s="286"/>
      <c r="F1" s="286"/>
      <c r="G1" s="286"/>
      <c r="H1" s="286"/>
      <c r="I1" s="286"/>
      <c r="J1" s="286"/>
      <c r="K1" s="187"/>
      <c r="L1" s="187"/>
      <c r="M1" s="51" t="s">
        <v>17</v>
      </c>
    </row>
    <row r="2" spans="1:13" ht="15" customHeight="1" x14ac:dyDescent="0.2">
      <c r="A2" s="274" t="s">
        <v>6</v>
      </c>
      <c r="B2" s="286"/>
      <c r="C2" s="286"/>
      <c r="D2" s="286"/>
      <c r="E2" s="286"/>
      <c r="F2" s="286"/>
      <c r="G2" s="286"/>
      <c r="H2" s="286"/>
      <c r="I2" s="286"/>
      <c r="J2" s="286"/>
      <c r="K2" s="188"/>
      <c r="L2" s="188" t="s">
        <v>18</v>
      </c>
      <c r="M2" s="52">
        <v>44926</v>
      </c>
    </row>
    <row r="3" spans="1:13" x14ac:dyDescent="0.2">
      <c r="A3" s="189"/>
      <c r="B3" s="189"/>
      <c r="C3" s="187"/>
      <c r="D3" s="189"/>
      <c r="E3" s="189"/>
      <c r="F3" s="189"/>
      <c r="G3" s="189"/>
      <c r="H3" s="189"/>
      <c r="I3" s="189"/>
      <c r="J3" s="189"/>
      <c r="K3" s="188"/>
      <c r="L3" s="188"/>
      <c r="M3" s="276"/>
    </row>
    <row r="4" spans="1:13" ht="15" customHeight="1" x14ac:dyDescent="0.2">
      <c r="A4" s="189"/>
      <c r="B4" s="189"/>
      <c r="C4" s="189"/>
      <c r="D4" s="189"/>
      <c r="E4" s="189"/>
      <c r="F4" s="189"/>
      <c r="G4" s="189"/>
      <c r="H4" s="189"/>
      <c r="I4" s="189"/>
      <c r="J4" s="189"/>
      <c r="K4" s="277" t="s">
        <v>19</v>
      </c>
      <c r="L4" s="286"/>
      <c r="M4" s="224"/>
    </row>
    <row r="5" spans="1:13" ht="18" customHeight="1" x14ac:dyDescent="0.2">
      <c r="A5" s="278" t="s">
        <v>20</v>
      </c>
      <c r="B5" s="286"/>
      <c r="C5" s="286"/>
      <c r="D5" s="286"/>
      <c r="E5" s="286"/>
      <c r="F5" s="286"/>
      <c r="G5" s="286"/>
      <c r="H5" s="286"/>
      <c r="I5" s="286"/>
      <c r="J5" s="286"/>
      <c r="K5" s="188"/>
      <c r="L5" s="188" t="s">
        <v>21</v>
      </c>
      <c r="M5" s="193" t="s">
        <v>14</v>
      </c>
    </row>
    <row r="6" spans="1:13" ht="15" customHeight="1" x14ac:dyDescent="0.2">
      <c r="A6" s="275" t="s">
        <v>22</v>
      </c>
      <c r="B6" s="286"/>
      <c r="C6" s="286"/>
      <c r="D6" s="286"/>
      <c r="E6" s="286"/>
      <c r="F6" s="286"/>
      <c r="G6" s="286"/>
      <c r="H6" s="286"/>
      <c r="I6" s="286"/>
      <c r="J6" s="286"/>
      <c r="K6" s="189"/>
      <c r="L6" s="189"/>
      <c r="M6" s="53"/>
    </row>
    <row r="7" spans="1:13" ht="15" customHeight="1" x14ac:dyDescent="0.2">
      <c r="A7" s="286"/>
      <c r="B7" s="286"/>
      <c r="C7" s="286"/>
      <c r="D7" s="286"/>
      <c r="E7" s="286"/>
      <c r="F7" s="286"/>
      <c r="G7" s="286"/>
      <c r="H7" s="286"/>
      <c r="I7" s="286"/>
      <c r="J7" s="286"/>
      <c r="K7" s="277" t="s">
        <v>19</v>
      </c>
      <c r="L7" s="286"/>
      <c r="M7" s="54"/>
    </row>
    <row r="8" spans="1:13" ht="15" customHeight="1" x14ac:dyDescent="0.2">
      <c r="A8" s="144"/>
      <c r="B8" s="144"/>
      <c r="C8" s="279" t="s">
        <v>23</v>
      </c>
      <c r="D8" s="286"/>
      <c r="E8" s="286"/>
      <c r="F8" s="286"/>
      <c r="G8" s="286"/>
      <c r="H8" s="286"/>
      <c r="I8" s="144"/>
      <c r="J8" s="144"/>
      <c r="K8" s="188"/>
      <c r="L8" s="189"/>
      <c r="M8" s="54"/>
    </row>
    <row r="9" spans="1:13" ht="18" customHeight="1" x14ac:dyDescent="0.2">
      <c r="A9" s="280" t="s">
        <v>24</v>
      </c>
      <c r="B9" s="286"/>
      <c r="C9" s="286"/>
      <c r="D9" s="286"/>
      <c r="E9" s="286"/>
      <c r="F9" s="286"/>
      <c r="G9" s="286"/>
      <c r="H9" s="286"/>
      <c r="I9" s="286"/>
      <c r="J9" s="286"/>
      <c r="K9" s="189"/>
      <c r="L9" s="188" t="s">
        <v>25</v>
      </c>
      <c r="M9" s="55" t="s">
        <v>26</v>
      </c>
    </row>
    <row r="10" spans="1:13" ht="15" customHeight="1" x14ac:dyDescent="0.2">
      <c r="A10" s="281" t="s">
        <v>27</v>
      </c>
      <c r="B10" s="286"/>
      <c r="C10" s="286"/>
      <c r="D10" s="286"/>
      <c r="E10" s="286"/>
      <c r="F10" s="286"/>
      <c r="G10" s="286"/>
      <c r="H10" s="286"/>
      <c r="I10" s="286"/>
      <c r="J10" s="286"/>
      <c r="K10" s="188"/>
      <c r="L10" s="188"/>
      <c r="M10" s="56"/>
    </row>
    <row r="11" spans="1:13" ht="30.75" customHeight="1" thickBot="1" x14ac:dyDescent="0.25">
      <c r="A11" s="275" t="s">
        <v>117</v>
      </c>
      <c r="B11" s="286"/>
      <c r="C11" s="286"/>
      <c r="D11" s="282" t="s">
        <v>29</v>
      </c>
      <c r="E11" s="286"/>
      <c r="F11" s="286"/>
      <c r="G11" s="286"/>
      <c r="H11" s="57"/>
      <c r="I11" s="57"/>
      <c r="J11" s="57"/>
      <c r="K11" s="188"/>
      <c r="L11" s="188" t="s">
        <v>30</v>
      </c>
      <c r="M11" s="58">
        <v>383</v>
      </c>
    </row>
    <row r="12" spans="1:13" ht="15" customHeight="1" x14ac:dyDescent="0.2">
      <c r="A12" s="275" t="s">
        <v>31</v>
      </c>
      <c r="B12" s="286"/>
      <c r="C12" s="286"/>
      <c r="D12" s="286"/>
      <c r="E12" s="286"/>
      <c r="F12" s="286"/>
      <c r="G12" s="286"/>
      <c r="H12" s="286"/>
      <c r="I12" s="286"/>
      <c r="J12" s="286"/>
      <c r="K12" s="189"/>
      <c r="L12" s="189"/>
      <c r="M12" s="189"/>
    </row>
    <row r="13" spans="1:13" ht="17.25" customHeight="1" x14ac:dyDescent="0.2">
      <c r="A13" s="189"/>
      <c r="B13" s="189"/>
      <c r="C13" s="189"/>
      <c r="D13" s="189"/>
      <c r="E13" s="189"/>
    </row>
    <row r="14" spans="1:13" ht="20.25" customHeight="1" x14ac:dyDescent="0.2">
      <c r="A14" s="60" t="s">
        <v>103</v>
      </c>
      <c r="B14" s="60" t="s">
        <v>68</v>
      </c>
      <c r="C14" s="60" t="s">
        <v>118</v>
      </c>
      <c r="D14" s="84" t="s">
        <v>106</v>
      </c>
      <c r="E14" s="84" t="s">
        <v>107</v>
      </c>
    </row>
    <row r="15" spans="1:13" ht="20.25" customHeight="1" x14ac:dyDescent="0.2">
      <c r="A15" s="61" t="s">
        <v>185</v>
      </c>
      <c r="B15" s="62" t="s">
        <v>186</v>
      </c>
      <c r="C15" s="63" t="s">
        <v>61</v>
      </c>
      <c r="D15" s="156">
        <f>Прил_5_1_ПЭ_Спецчасть_ИЛ_Расчет!H2</f>
        <v>0</v>
      </c>
      <c r="E15" s="156">
        <f>Прил_5_1_ПЭ_Спецчасть_ИЛ_Расчет!I2</f>
        <v>0</v>
      </c>
    </row>
    <row r="16" spans="1:13" x14ac:dyDescent="0.2">
      <c r="A16" s="61" t="s">
        <v>187</v>
      </c>
      <c r="B16" s="64" t="s">
        <v>188</v>
      </c>
      <c r="C16" s="63" t="s">
        <v>61</v>
      </c>
      <c r="D16" s="156">
        <f>Прил_5_1_ПЭ_Спецчасть_ИЛ_Расчет!H6</f>
        <v>0</v>
      </c>
      <c r="E16" s="156">
        <f>Прил_5_1_ПЭ_Спецчасть_ИЛ_Расчет!I6</f>
        <v>0</v>
      </c>
    </row>
    <row r="17" spans="1:5" ht="20.25" customHeight="1" x14ac:dyDescent="0.2">
      <c r="A17" s="61" t="s">
        <v>189</v>
      </c>
      <c r="B17" s="64" t="s">
        <v>190</v>
      </c>
      <c r="C17" s="63" t="s">
        <v>61</v>
      </c>
      <c r="D17" s="156">
        <f>Прил_5_1_ПЭ_Спецчасть_ИЛ_Расчет!H10</f>
        <v>0</v>
      </c>
      <c r="E17" s="156">
        <f>Прил_5_1_ПЭ_Спецчасть_ИЛ_Расчет!I10</f>
        <v>0</v>
      </c>
    </row>
    <row r="18" spans="1:5" x14ac:dyDescent="0.2">
      <c r="A18" s="61" t="s">
        <v>191</v>
      </c>
      <c r="B18" s="64" t="s">
        <v>192</v>
      </c>
      <c r="C18" s="63" t="s">
        <v>124</v>
      </c>
      <c r="D18" s="156">
        <f>Прил_5_1_ПЭ_Спецчасть_ИЛ_Расчет!H14</f>
        <v>0</v>
      </c>
      <c r="E18" s="156">
        <f>Прил_5_1_ПЭ_Спецчасть_ИЛ_Расчет!I14</f>
        <v>0</v>
      </c>
    </row>
    <row r="19" spans="1:5" ht="20.25" customHeight="1" x14ac:dyDescent="0.2">
      <c r="A19" s="61" t="s">
        <v>193</v>
      </c>
      <c r="B19" s="64" t="s">
        <v>194</v>
      </c>
      <c r="C19" s="63" t="s">
        <v>121</v>
      </c>
      <c r="D19" s="156">
        <f>Прил_5_1_ПЭ_Спецчасть_ИЛ_Расчет!H17</f>
        <v>517.39348370927314</v>
      </c>
      <c r="E19" s="156">
        <f>Прил_5_1_ПЭ_Спецчасть_ИЛ_Расчет!I17</f>
        <v>0</v>
      </c>
    </row>
    <row r="20" spans="1:5" ht="20.25" customHeight="1" x14ac:dyDescent="0.2">
      <c r="A20" s="61" t="s">
        <v>195</v>
      </c>
      <c r="B20" s="64" t="s">
        <v>196</v>
      </c>
      <c r="C20" s="63" t="s">
        <v>121</v>
      </c>
      <c r="D20" s="156">
        <f>Прил_5_1_ПЭ_Спецчасть_ИЛ_Расчет!H22</f>
        <v>2.3809523809523809</v>
      </c>
      <c r="E20" s="156">
        <f>Прил_5_1_ПЭ_Спецчасть_ИЛ_Расчет!I22</f>
        <v>0</v>
      </c>
    </row>
    <row r="21" spans="1:5" ht="20.25" customHeight="1" x14ac:dyDescent="0.2">
      <c r="A21" s="61" t="s">
        <v>197</v>
      </c>
      <c r="B21" s="64" t="s">
        <v>198</v>
      </c>
      <c r="C21" s="63" t="s">
        <v>124</v>
      </c>
      <c r="D21" s="156">
        <f>Прил_5_1_ПЭ_Спецчасть_ИЛ_Расчет!H26</f>
        <v>15.035101404056162</v>
      </c>
      <c r="E21" s="156">
        <f>Прил_5_1_ПЭ_Спецчасть_ИЛ_Расчет!I26</f>
        <v>13.533548754989546</v>
      </c>
    </row>
    <row r="22" spans="1:5" ht="20.25" customHeight="1" x14ac:dyDescent="0.2">
      <c r="A22" s="61" t="s">
        <v>199</v>
      </c>
      <c r="B22" s="64" t="s">
        <v>200</v>
      </c>
      <c r="C22" s="63" t="s">
        <v>124</v>
      </c>
      <c r="D22" s="156">
        <f>Прил_5_1_ПЭ_Спецчасть_ИЛ_Расчет!H33</f>
        <v>2.7237354085603114</v>
      </c>
      <c r="E22" s="156">
        <f>Прил_5_1_ПЭ_Спецчасть_ИЛ_Расчет!I33</f>
        <v>0</v>
      </c>
    </row>
    <row r="23" spans="1:5" x14ac:dyDescent="0.2">
      <c r="A23" s="189"/>
      <c r="B23" s="189"/>
      <c r="C23" s="189"/>
      <c r="D23" s="189"/>
      <c r="E23" s="189"/>
    </row>
  </sheetData>
  <sheetProtection password="CC53" sheet="1"/>
  <mergeCells count="13">
    <mergeCell ref="A12:J12"/>
    <mergeCell ref="A5:J5"/>
    <mergeCell ref="A6:J7"/>
    <mergeCell ref="A1:J1"/>
    <mergeCell ref="A2:J2"/>
    <mergeCell ref="A10:J10"/>
    <mergeCell ref="A11:C11"/>
    <mergeCell ref="D11:G11"/>
    <mergeCell ref="M3:M4"/>
    <mergeCell ref="K4:L4"/>
    <mergeCell ref="K7:L7"/>
    <mergeCell ref="C8:H8"/>
    <mergeCell ref="A9: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9"/>
  </sheetPr>
  <dimension ref="A1:R42"/>
  <sheetViews>
    <sheetView view="pageBreakPreview" zoomScaleNormal="55" zoomScaleSheetLayoutView="100" workbookViewId="0">
      <pane xSplit="1" ySplit="1" topLeftCell="B22" activePane="bottomRight" state="frozen"/>
      <selection activeCell="C2" sqref="C2:K2"/>
      <selection pane="topRight" activeCell="C2" sqref="C2:K2"/>
      <selection pane="bottomLeft" activeCell="C2" sqref="C2:K2"/>
      <selection pane="bottomRight" activeCell="I26" sqref="I26"/>
    </sheetView>
  </sheetViews>
  <sheetFormatPr defaultColWidth="9.140625" defaultRowHeight="15" x14ac:dyDescent="0.25"/>
  <cols>
    <col min="1" max="1" width="7.7109375" bestFit="1" customWidth="1"/>
    <col min="2" max="2" width="56.28515625" customWidth="1"/>
    <col min="3" max="3" width="74" style="22" customWidth="1"/>
    <col min="4" max="4" width="9" bestFit="1" customWidth="1"/>
    <col min="5" max="7" width="10.140625" hidden="1" customWidth="1"/>
    <col min="8" max="8" width="32.85546875" customWidth="1"/>
    <col min="9" max="9" width="17.85546875" customWidth="1"/>
    <col min="10" max="17" width="10.140625" hidden="1" customWidth="1"/>
    <col min="18" max="18" width="43.85546875" customWidth="1"/>
    <col min="19" max="19" width="9.140625" customWidth="1"/>
  </cols>
  <sheetData>
    <row r="1" spans="1:18" ht="20.65" customHeight="1" thickBot="1" x14ac:dyDescent="0.3">
      <c r="A1" s="2" t="s">
        <v>103</v>
      </c>
      <c r="B1" s="2" t="s">
        <v>104</v>
      </c>
      <c r="C1" s="2" t="s">
        <v>105</v>
      </c>
      <c r="D1" s="2" t="s">
        <v>61</v>
      </c>
      <c r="E1" s="2">
        <v>2018</v>
      </c>
      <c r="F1" s="2">
        <v>2019</v>
      </c>
      <c r="G1" s="2">
        <v>2020</v>
      </c>
      <c r="H1" s="2" t="s">
        <v>106</v>
      </c>
      <c r="I1" s="2" t="s">
        <v>107</v>
      </c>
      <c r="J1" s="2">
        <v>2023</v>
      </c>
      <c r="K1" s="2">
        <v>2024</v>
      </c>
      <c r="L1" s="2">
        <v>2025</v>
      </c>
      <c r="M1" s="2">
        <v>2026</v>
      </c>
      <c r="N1" s="2">
        <v>2027</v>
      </c>
      <c r="O1" s="2">
        <v>2028</v>
      </c>
      <c r="P1" s="2">
        <v>2029</v>
      </c>
      <c r="Q1" s="2">
        <v>2030</v>
      </c>
      <c r="R1" s="2" t="s">
        <v>108</v>
      </c>
    </row>
    <row r="2" spans="1:18" ht="192.4" customHeight="1" x14ac:dyDescent="0.25">
      <c r="A2" s="283" t="s">
        <v>185</v>
      </c>
      <c r="B2" s="66" t="s">
        <v>201</v>
      </c>
      <c r="C2" s="67" t="s">
        <v>202</v>
      </c>
      <c r="D2" s="68" t="s">
        <v>203</v>
      </c>
      <c r="E2" s="3">
        <f t="shared" ref="E2:Q2" si="0">IFERROR((E3/(E4+E5)),0)</f>
        <v>0</v>
      </c>
      <c r="F2" s="3">
        <f t="shared" si="0"/>
        <v>0</v>
      </c>
      <c r="G2" s="3">
        <f t="shared" si="0"/>
        <v>0</v>
      </c>
      <c r="H2" s="85">
        <f t="shared" si="0"/>
        <v>0</v>
      </c>
      <c r="I2" s="85">
        <f t="shared" si="0"/>
        <v>0</v>
      </c>
      <c r="J2" s="18">
        <f t="shared" si="0"/>
        <v>0</v>
      </c>
      <c r="K2" s="18">
        <f t="shared" si="0"/>
        <v>0</v>
      </c>
      <c r="L2" s="18">
        <f t="shared" si="0"/>
        <v>0</v>
      </c>
      <c r="M2" s="18">
        <f t="shared" si="0"/>
        <v>0</v>
      </c>
      <c r="N2" s="18">
        <f t="shared" si="0"/>
        <v>0</v>
      </c>
      <c r="O2" s="18">
        <f t="shared" si="0"/>
        <v>0</v>
      </c>
      <c r="P2" s="18">
        <f t="shared" si="0"/>
        <v>0</v>
      </c>
      <c r="Q2" s="18">
        <f t="shared" si="0"/>
        <v>0</v>
      </c>
      <c r="R2" s="16"/>
    </row>
    <row r="3" spans="1:18" ht="111.4" customHeight="1" x14ac:dyDescent="0.25">
      <c r="A3" s="284"/>
      <c r="B3" s="5" t="s">
        <v>204</v>
      </c>
      <c r="C3" s="6" t="s">
        <v>205</v>
      </c>
      <c r="D3" s="7" t="s">
        <v>203</v>
      </c>
      <c r="E3" s="8">
        <v>0</v>
      </c>
      <c r="F3" s="8">
        <v>0</v>
      </c>
      <c r="G3" s="8">
        <v>0</v>
      </c>
      <c r="H3" s="164">
        <v>0</v>
      </c>
      <c r="I3" s="168"/>
      <c r="J3" s="8">
        <v>0</v>
      </c>
      <c r="K3" s="8">
        <v>0</v>
      </c>
      <c r="L3" s="8">
        <v>0</v>
      </c>
      <c r="M3" s="8">
        <v>0</v>
      </c>
      <c r="N3" s="8">
        <v>0</v>
      </c>
      <c r="O3" s="8">
        <v>0</v>
      </c>
      <c r="P3" s="8">
        <v>0</v>
      </c>
      <c r="Q3" s="8">
        <v>0</v>
      </c>
      <c r="R3" s="9" t="s">
        <v>206</v>
      </c>
    </row>
    <row r="4" spans="1:18" ht="22.5" x14ac:dyDescent="0.25">
      <c r="A4" s="284"/>
      <c r="B4" s="5" t="s">
        <v>145</v>
      </c>
      <c r="C4" s="6" t="s">
        <v>146</v>
      </c>
      <c r="D4" s="7" t="s">
        <v>147</v>
      </c>
      <c r="E4" s="8">
        <f>'Прил_ПЭ_Базовая часть_Расчет'!E6</f>
        <v>0</v>
      </c>
      <c r="F4" s="8">
        <f>'Прил_ПЭ_Базовая часть_Расчет'!F6</f>
        <v>0</v>
      </c>
      <c r="G4" s="8">
        <f>'Прил_ПЭ_Базовая часть_Расчет'!G6</f>
        <v>0</v>
      </c>
      <c r="H4" s="86">
        <f>'Прил_ПЭ_Базовая часть_Расчет'!H6</f>
        <v>387</v>
      </c>
      <c r="I4" s="168">
        <f>'Прил_ПЭ_Базовая часть_Расчет'!I6</f>
        <v>338.4</v>
      </c>
      <c r="J4" s="8">
        <f>'Прил_ПЭ_Базовая часть_Расчет'!J6</f>
        <v>0</v>
      </c>
      <c r="K4" s="8">
        <f>'Прил_ПЭ_Базовая часть_Расчет'!K6</f>
        <v>0</v>
      </c>
      <c r="L4" s="8">
        <f>'Прил_ПЭ_Базовая часть_Расчет'!L6</f>
        <v>0</v>
      </c>
      <c r="M4" s="8">
        <f>'Прил_ПЭ_Базовая часть_Расчет'!M6</f>
        <v>0</v>
      </c>
      <c r="N4" s="8">
        <f>'Прил_ПЭ_Базовая часть_Расчет'!N6</f>
        <v>0</v>
      </c>
      <c r="O4" s="8">
        <f>'Прил_ПЭ_Базовая часть_Расчет'!O6</f>
        <v>0</v>
      </c>
      <c r="P4" s="8">
        <f>'Прил_ПЭ_Базовая часть_Расчет'!P6</f>
        <v>0</v>
      </c>
      <c r="Q4" s="8">
        <f>'Прил_ПЭ_Базовая часть_Расчет'!Q6</f>
        <v>0</v>
      </c>
      <c r="R4" s="9" t="s">
        <v>148</v>
      </c>
    </row>
    <row r="5" spans="1:18" ht="14.65" customHeight="1" thickBot="1" x14ac:dyDescent="0.3">
      <c r="A5" s="238"/>
      <c r="B5" s="11" t="s">
        <v>149</v>
      </c>
      <c r="C5" s="6" t="s">
        <v>150</v>
      </c>
      <c r="D5" s="13" t="s">
        <v>147</v>
      </c>
      <c r="E5" s="1">
        <f>'Прил_ПЭ_Базовая часть_Расчет'!E7</f>
        <v>0</v>
      </c>
      <c r="F5" s="1">
        <f>'Прил_ПЭ_Базовая часть_Расчет'!F7</f>
        <v>0</v>
      </c>
      <c r="G5" s="1">
        <f>'Прил_ПЭ_Базовая часть_Расчет'!G7</f>
        <v>0</v>
      </c>
      <c r="H5" s="86">
        <f>'Прил_ПЭ_Базовая часть_Расчет'!H7</f>
        <v>12</v>
      </c>
      <c r="I5" s="168">
        <f>'Прил_ПЭ_Базовая часть_Расчет'!I7</f>
        <v>9.1</v>
      </c>
      <c r="J5" s="1">
        <f>'Прил_ПЭ_Базовая часть_Расчет'!J7</f>
        <v>0</v>
      </c>
      <c r="K5" s="1">
        <f>'Прил_ПЭ_Базовая часть_Расчет'!K7</f>
        <v>0</v>
      </c>
      <c r="L5" s="1">
        <f>'Прил_ПЭ_Базовая часть_Расчет'!L7</f>
        <v>0</v>
      </c>
      <c r="M5" s="1">
        <f>'Прил_ПЭ_Базовая часть_Расчет'!M7</f>
        <v>0</v>
      </c>
      <c r="N5" s="1">
        <f>'Прил_ПЭ_Базовая часть_Расчет'!N7</f>
        <v>0</v>
      </c>
      <c r="O5" s="1">
        <f>'Прил_ПЭ_Базовая часть_Расчет'!O7</f>
        <v>0</v>
      </c>
      <c r="P5" s="1">
        <f>'Прил_ПЭ_Базовая часть_Расчет'!P7</f>
        <v>0</v>
      </c>
      <c r="Q5" s="1">
        <f>'Прил_ПЭ_Базовая часть_Расчет'!Q7</f>
        <v>0</v>
      </c>
      <c r="R5" s="14" t="s">
        <v>151</v>
      </c>
    </row>
    <row r="6" spans="1:18" ht="172.15" customHeight="1" x14ac:dyDescent="0.25">
      <c r="A6" s="283" t="s">
        <v>187</v>
      </c>
      <c r="B6" s="66" t="s">
        <v>188</v>
      </c>
      <c r="C6" s="67" t="s">
        <v>207</v>
      </c>
      <c r="D6" s="69" t="s">
        <v>203</v>
      </c>
      <c r="E6" s="70">
        <f t="shared" ref="E6:Q6" si="1">IFERROR((E7/(E8+E9)),0)</f>
        <v>0</v>
      </c>
      <c r="F6" s="70">
        <f t="shared" si="1"/>
        <v>0</v>
      </c>
      <c r="G6" s="70">
        <f t="shared" si="1"/>
        <v>0</v>
      </c>
      <c r="H6" s="87">
        <f t="shared" si="1"/>
        <v>0</v>
      </c>
      <c r="I6" s="87">
        <f t="shared" si="1"/>
        <v>0</v>
      </c>
      <c r="J6" s="15">
        <f t="shared" si="1"/>
        <v>0</v>
      </c>
      <c r="K6" s="15">
        <f t="shared" si="1"/>
        <v>0</v>
      </c>
      <c r="L6" s="15">
        <f t="shared" si="1"/>
        <v>0</v>
      </c>
      <c r="M6" s="15">
        <f t="shared" si="1"/>
        <v>0</v>
      </c>
      <c r="N6" s="15">
        <f t="shared" si="1"/>
        <v>0</v>
      </c>
      <c r="O6" s="15">
        <f t="shared" si="1"/>
        <v>0</v>
      </c>
      <c r="P6" s="15">
        <f t="shared" si="1"/>
        <v>0</v>
      </c>
      <c r="Q6" s="15">
        <f t="shared" si="1"/>
        <v>0</v>
      </c>
      <c r="R6" s="89"/>
    </row>
    <row r="7" spans="1:18" ht="192.4" customHeight="1" x14ac:dyDescent="0.25">
      <c r="A7" s="284"/>
      <c r="B7" s="5" t="s">
        <v>208</v>
      </c>
      <c r="C7" s="6" t="s">
        <v>209</v>
      </c>
      <c r="D7" s="7" t="s">
        <v>203</v>
      </c>
      <c r="E7" s="8">
        <v>0</v>
      </c>
      <c r="F7" s="8">
        <v>0</v>
      </c>
      <c r="G7" s="8">
        <v>0</v>
      </c>
      <c r="H7" s="164">
        <v>0</v>
      </c>
      <c r="I7" s="168"/>
      <c r="J7" s="8">
        <v>0</v>
      </c>
      <c r="K7" s="8">
        <v>0</v>
      </c>
      <c r="L7" s="8">
        <v>0</v>
      </c>
      <c r="M7" s="8">
        <v>0</v>
      </c>
      <c r="N7" s="8">
        <v>0</v>
      </c>
      <c r="O7" s="8">
        <v>0</v>
      </c>
      <c r="P7" s="8">
        <v>0</v>
      </c>
      <c r="Q7" s="8">
        <v>0</v>
      </c>
      <c r="R7" s="90" t="s">
        <v>210</v>
      </c>
    </row>
    <row r="8" spans="1:18" ht="22.5" x14ac:dyDescent="0.25">
      <c r="A8" s="284"/>
      <c r="B8" s="5" t="s">
        <v>145</v>
      </c>
      <c r="C8" s="6" t="s">
        <v>146</v>
      </c>
      <c r="D8" s="7" t="s">
        <v>147</v>
      </c>
      <c r="E8" s="8">
        <f>'Прил_ПЭ_Базовая часть_Расчет'!E6</f>
        <v>0</v>
      </c>
      <c r="F8" s="8">
        <f>F4</f>
        <v>0</v>
      </c>
      <c r="G8" s="8">
        <f>G4</f>
        <v>0</v>
      </c>
      <c r="H8" s="164">
        <f>H4</f>
        <v>387</v>
      </c>
      <c r="I8" s="168">
        <f>'Прил_ПЭ_Базовая часть_Расчет'!I6</f>
        <v>338.4</v>
      </c>
      <c r="J8" s="8">
        <f t="shared" ref="J8:Q8" si="2">J4</f>
        <v>0</v>
      </c>
      <c r="K8" s="8">
        <f t="shared" si="2"/>
        <v>0</v>
      </c>
      <c r="L8" s="8">
        <f t="shared" si="2"/>
        <v>0</v>
      </c>
      <c r="M8" s="8">
        <f t="shared" si="2"/>
        <v>0</v>
      </c>
      <c r="N8" s="8">
        <f t="shared" si="2"/>
        <v>0</v>
      </c>
      <c r="O8" s="8">
        <f t="shared" si="2"/>
        <v>0</v>
      </c>
      <c r="P8" s="8">
        <f t="shared" si="2"/>
        <v>0</v>
      </c>
      <c r="Q8" s="8">
        <f t="shared" si="2"/>
        <v>0</v>
      </c>
      <c r="R8" s="9" t="s">
        <v>148</v>
      </c>
    </row>
    <row r="9" spans="1:18" ht="14.65" customHeight="1" thickBot="1" x14ac:dyDescent="0.3">
      <c r="A9" s="238"/>
      <c r="B9" s="11" t="s">
        <v>149</v>
      </c>
      <c r="C9" s="6" t="s">
        <v>150</v>
      </c>
      <c r="D9" s="13" t="s">
        <v>147</v>
      </c>
      <c r="E9" s="1">
        <f>'Прил_ПЭ_Базовая часть_Расчет'!E7</f>
        <v>0</v>
      </c>
      <c r="F9" s="1">
        <f>'Прил_ПЭ_Базовая часть_Расчет'!F7</f>
        <v>0</v>
      </c>
      <c r="G9" s="1">
        <f>'Прил_ПЭ_Базовая часть_Расчет'!G7</f>
        <v>0</v>
      </c>
      <c r="H9" s="165">
        <f>'Прил_ПЭ_Базовая часть_Расчет'!H7</f>
        <v>12</v>
      </c>
      <c r="I9" s="168">
        <f>'Прил_ПЭ_Базовая часть_Расчет'!I7</f>
        <v>9.1</v>
      </c>
      <c r="J9" s="1">
        <f>'Прил_ПЭ_Базовая часть_Расчет'!J7</f>
        <v>0</v>
      </c>
      <c r="K9" s="1">
        <f>'Прил_ПЭ_Базовая часть_Расчет'!K7</f>
        <v>0</v>
      </c>
      <c r="L9" s="1">
        <f>'Прил_ПЭ_Базовая часть_Расчет'!L7</f>
        <v>0</v>
      </c>
      <c r="M9" s="1">
        <f>'Прил_ПЭ_Базовая часть_Расчет'!M7</f>
        <v>0</v>
      </c>
      <c r="N9" s="1">
        <f>'Прил_ПЭ_Базовая часть_Расчет'!N7</f>
        <v>0</v>
      </c>
      <c r="O9" s="1">
        <f>'Прил_ПЭ_Базовая часть_Расчет'!O7</f>
        <v>0</v>
      </c>
      <c r="P9" s="1">
        <f>'Прил_ПЭ_Базовая часть_Расчет'!P7</f>
        <v>0</v>
      </c>
      <c r="Q9" s="1">
        <f>'Прил_ПЭ_Базовая часть_Расчет'!Q7</f>
        <v>0</v>
      </c>
      <c r="R9" s="14" t="s">
        <v>151</v>
      </c>
    </row>
    <row r="10" spans="1:18" ht="60.75" customHeight="1" x14ac:dyDescent="0.25">
      <c r="A10" s="285" t="s">
        <v>189</v>
      </c>
      <c r="B10" s="66" t="s">
        <v>190</v>
      </c>
      <c r="C10" s="67" t="s">
        <v>211</v>
      </c>
      <c r="D10" s="69" t="s">
        <v>203</v>
      </c>
      <c r="E10" s="70">
        <f t="shared" ref="E10:Q10" si="3">IFERROR((E11/(E12+E13)),0)</f>
        <v>0</v>
      </c>
      <c r="F10" s="70">
        <f t="shared" si="3"/>
        <v>0</v>
      </c>
      <c r="G10" s="70">
        <f t="shared" si="3"/>
        <v>0</v>
      </c>
      <c r="H10" s="87">
        <f t="shared" si="3"/>
        <v>0</v>
      </c>
      <c r="I10" s="87">
        <f t="shared" si="3"/>
        <v>0</v>
      </c>
      <c r="J10" s="15">
        <f t="shared" si="3"/>
        <v>0</v>
      </c>
      <c r="K10" s="15">
        <f t="shared" si="3"/>
        <v>0</v>
      </c>
      <c r="L10" s="15">
        <f t="shared" si="3"/>
        <v>0</v>
      </c>
      <c r="M10" s="15">
        <f t="shared" si="3"/>
        <v>0</v>
      </c>
      <c r="N10" s="15">
        <f t="shared" si="3"/>
        <v>0</v>
      </c>
      <c r="O10" s="15">
        <f t="shared" si="3"/>
        <v>0</v>
      </c>
      <c r="P10" s="15">
        <f t="shared" si="3"/>
        <v>0</v>
      </c>
      <c r="Q10" s="15">
        <f t="shared" si="3"/>
        <v>0</v>
      </c>
      <c r="R10" s="89"/>
    </row>
    <row r="11" spans="1:18" ht="40.5" customHeight="1" x14ac:dyDescent="0.25">
      <c r="A11" s="284"/>
      <c r="B11" s="5" t="s">
        <v>212</v>
      </c>
      <c r="C11" s="6" t="s">
        <v>205</v>
      </c>
      <c r="D11" s="7" t="s">
        <v>203</v>
      </c>
      <c r="E11" s="8">
        <v>0</v>
      </c>
      <c r="F11" s="8">
        <v>0</v>
      </c>
      <c r="G11" s="8">
        <v>0</v>
      </c>
      <c r="H11" s="164">
        <v>0</v>
      </c>
      <c r="I11" s="168"/>
      <c r="J11" s="8">
        <v>0</v>
      </c>
      <c r="K11" s="8">
        <v>0</v>
      </c>
      <c r="L11" s="8">
        <v>0</v>
      </c>
      <c r="M11" s="8">
        <v>0</v>
      </c>
      <c r="N11" s="8">
        <v>0</v>
      </c>
      <c r="O11" s="8">
        <v>0</v>
      </c>
      <c r="P11" s="8">
        <v>0</v>
      </c>
      <c r="Q11" s="8">
        <v>0</v>
      </c>
      <c r="R11" s="90" t="s">
        <v>213</v>
      </c>
    </row>
    <row r="12" spans="1:18" ht="22.5" x14ac:dyDescent="0.25">
      <c r="A12" s="284"/>
      <c r="B12" s="5" t="s">
        <v>145</v>
      </c>
      <c r="C12" s="6" t="s">
        <v>146</v>
      </c>
      <c r="D12" s="7" t="s">
        <v>147</v>
      </c>
      <c r="E12" s="8">
        <f>'Прил_ПЭ_Базовая часть_Расчет'!E6</f>
        <v>0</v>
      </c>
      <c r="F12" s="8">
        <f>'Прил_ПЭ_Базовая часть_Расчет'!F6</f>
        <v>0</v>
      </c>
      <c r="G12" s="8">
        <f>'Прил_ПЭ_Базовая часть_Расчет'!G6</f>
        <v>0</v>
      </c>
      <c r="H12" s="164">
        <f>'Прил_ПЭ_Базовая часть_Расчет'!H6</f>
        <v>387</v>
      </c>
      <c r="I12" s="168">
        <f>'Прил_ПЭ_Базовая часть_Расчет'!I6</f>
        <v>338.4</v>
      </c>
      <c r="J12" s="8">
        <f>'Прил_ПЭ_Базовая часть_Расчет'!J6</f>
        <v>0</v>
      </c>
      <c r="K12" s="8">
        <f>'Прил_ПЭ_Базовая часть_Расчет'!K6</f>
        <v>0</v>
      </c>
      <c r="L12" s="8">
        <f>'Прил_ПЭ_Базовая часть_Расчет'!L6</f>
        <v>0</v>
      </c>
      <c r="M12" s="8">
        <f>'Прил_ПЭ_Базовая часть_Расчет'!M6</f>
        <v>0</v>
      </c>
      <c r="N12" s="8">
        <f>'Прил_ПЭ_Базовая часть_Расчет'!N6</f>
        <v>0</v>
      </c>
      <c r="O12" s="8">
        <f>'Прил_ПЭ_Базовая часть_Расчет'!O6</f>
        <v>0</v>
      </c>
      <c r="P12" s="8">
        <f>'Прил_ПЭ_Базовая часть_Расчет'!P6</f>
        <v>0</v>
      </c>
      <c r="Q12" s="8">
        <f>'Прил_ПЭ_Базовая часть_Расчет'!Q6</f>
        <v>0</v>
      </c>
      <c r="R12" s="9" t="s">
        <v>148</v>
      </c>
    </row>
    <row r="13" spans="1:18" ht="14.65" customHeight="1" thickBot="1" x14ac:dyDescent="0.3">
      <c r="A13" s="238"/>
      <c r="B13" s="11" t="s">
        <v>149</v>
      </c>
      <c r="C13" s="6" t="s">
        <v>150</v>
      </c>
      <c r="D13" s="13" t="s">
        <v>147</v>
      </c>
      <c r="E13" s="1">
        <f>'Прил_ПЭ_Базовая часть_Расчет'!E7</f>
        <v>0</v>
      </c>
      <c r="F13" s="1">
        <f>'Прил_ПЭ_Базовая часть_Расчет'!F7</f>
        <v>0</v>
      </c>
      <c r="G13" s="1">
        <f>'Прил_ПЭ_Базовая часть_Расчет'!G7</f>
        <v>0</v>
      </c>
      <c r="H13" s="165">
        <f>'Прил_ПЭ_Базовая часть_Расчет'!H7</f>
        <v>12</v>
      </c>
      <c r="I13" s="168">
        <f>'Прил_ПЭ_Базовая часть_Расчет'!I7</f>
        <v>9.1</v>
      </c>
      <c r="J13" s="1">
        <f>'Прил_ПЭ_Базовая часть_Расчет'!J7</f>
        <v>0</v>
      </c>
      <c r="K13" s="1">
        <f>'Прил_ПЭ_Базовая часть_Расчет'!K7</f>
        <v>0</v>
      </c>
      <c r="L13" s="1">
        <f>'Прил_ПЭ_Базовая часть_Расчет'!L7</f>
        <v>0</v>
      </c>
      <c r="M13" s="1">
        <f>'Прил_ПЭ_Базовая часть_Расчет'!M7</f>
        <v>0</v>
      </c>
      <c r="N13" s="1">
        <f>'Прил_ПЭ_Базовая часть_Расчет'!N7</f>
        <v>0</v>
      </c>
      <c r="O13" s="1">
        <f>'Прил_ПЭ_Базовая часть_Расчет'!O7</f>
        <v>0</v>
      </c>
      <c r="P13" s="1">
        <f>'Прил_ПЭ_Базовая часть_Расчет'!P7</f>
        <v>0</v>
      </c>
      <c r="Q13" s="1">
        <f>'Прил_ПЭ_Базовая часть_Расчет'!Q7</f>
        <v>0</v>
      </c>
      <c r="R13" s="14" t="s">
        <v>151</v>
      </c>
    </row>
    <row r="14" spans="1:18" ht="20.25" customHeight="1" x14ac:dyDescent="0.25">
      <c r="A14" s="283" t="s">
        <v>191</v>
      </c>
      <c r="B14" s="66" t="s">
        <v>192</v>
      </c>
      <c r="C14" s="67" t="s">
        <v>214</v>
      </c>
      <c r="D14" s="69" t="s">
        <v>154</v>
      </c>
      <c r="E14" s="74">
        <f t="shared" ref="E14:Q14" si="4">IF(E15&gt;E16,"ОШИБКА",IFERROR(E15/E16*100,0))</f>
        <v>0</v>
      </c>
      <c r="F14" s="74">
        <f t="shared" si="4"/>
        <v>0</v>
      </c>
      <c r="G14" s="74">
        <f t="shared" si="4"/>
        <v>0</v>
      </c>
      <c r="H14" s="88">
        <f t="shared" si="4"/>
        <v>0</v>
      </c>
      <c r="I14" s="88">
        <f t="shared" si="4"/>
        <v>0</v>
      </c>
      <c r="J14" s="23">
        <f t="shared" si="4"/>
        <v>0</v>
      </c>
      <c r="K14" s="23">
        <f t="shared" si="4"/>
        <v>0</v>
      </c>
      <c r="L14" s="23">
        <f t="shared" si="4"/>
        <v>0</v>
      </c>
      <c r="M14" s="23">
        <f t="shared" si="4"/>
        <v>0</v>
      </c>
      <c r="N14" s="23">
        <f t="shared" si="4"/>
        <v>0</v>
      </c>
      <c r="O14" s="23">
        <f t="shared" si="4"/>
        <v>0</v>
      </c>
      <c r="P14" s="23">
        <f t="shared" si="4"/>
        <v>0</v>
      </c>
      <c r="Q14" s="23">
        <f t="shared" si="4"/>
        <v>0</v>
      </c>
      <c r="R14" s="89"/>
    </row>
    <row r="15" spans="1:18" ht="22.5" x14ac:dyDescent="0.25">
      <c r="A15" s="284"/>
      <c r="B15" s="5" t="s">
        <v>215</v>
      </c>
      <c r="C15" s="6" t="s">
        <v>156</v>
      </c>
      <c r="D15" s="7" t="s">
        <v>147</v>
      </c>
      <c r="E15" s="8">
        <v>0</v>
      </c>
      <c r="F15" s="8">
        <v>0</v>
      </c>
      <c r="G15" s="8">
        <v>0</v>
      </c>
      <c r="H15" s="164">
        <v>0</v>
      </c>
      <c r="I15" s="168"/>
      <c r="J15" s="8">
        <v>0</v>
      </c>
      <c r="K15" s="8">
        <v>0</v>
      </c>
      <c r="L15" s="8">
        <v>0</v>
      </c>
      <c r="M15" s="8">
        <v>0</v>
      </c>
      <c r="N15" s="8">
        <v>0</v>
      </c>
      <c r="O15" s="8">
        <v>0</v>
      </c>
      <c r="P15" s="8">
        <v>0</v>
      </c>
      <c r="Q15" s="8">
        <v>0</v>
      </c>
      <c r="R15" s="90" t="s">
        <v>216</v>
      </c>
    </row>
    <row r="16" spans="1:18" ht="14.65" customHeight="1" thickBot="1" x14ac:dyDescent="0.3">
      <c r="A16" s="238"/>
      <c r="B16" s="11" t="s">
        <v>217</v>
      </c>
      <c r="C16" s="12" t="s">
        <v>156</v>
      </c>
      <c r="D16" s="13" t="s">
        <v>147</v>
      </c>
      <c r="E16" s="1">
        <v>0</v>
      </c>
      <c r="F16" s="1">
        <v>0</v>
      </c>
      <c r="G16" s="1">
        <v>0</v>
      </c>
      <c r="H16" s="165">
        <v>0</v>
      </c>
      <c r="I16" s="169"/>
      <c r="J16" s="1">
        <v>0</v>
      </c>
      <c r="K16" s="1">
        <v>0</v>
      </c>
      <c r="L16" s="1">
        <v>0</v>
      </c>
      <c r="M16" s="1">
        <v>0</v>
      </c>
      <c r="N16" s="1">
        <v>0</v>
      </c>
      <c r="O16" s="1">
        <v>0</v>
      </c>
      <c r="P16" s="1">
        <v>0</v>
      </c>
      <c r="Q16" s="1">
        <v>0</v>
      </c>
      <c r="R16" s="91" t="s">
        <v>218</v>
      </c>
    </row>
    <row r="17" spans="1:18" ht="30.4" customHeight="1" x14ac:dyDescent="0.25">
      <c r="A17" s="283" t="s">
        <v>219</v>
      </c>
      <c r="B17" s="66" t="s">
        <v>194</v>
      </c>
      <c r="C17" s="67" t="s">
        <v>220</v>
      </c>
      <c r="D17" s="69" t="s">
        <v>221</v>
      </c>
      <c r="E17" s="3">
        <f t="shared" ref="E17:Q17" si="5">IFERROR((IF(E19&gt;E18,"НЕДОПУСТИМОЕ ЗНАЧЕНИЕ ЧИСЛИТЕЛЯ",E18-E19)/(E20+E21)),0)</f>
        <v>0</v>
      </c>
      <c r="F17" s="3">
        <f t="shared" si="5"/>
        <v>0</v>
      </c>
      <c r="G17" s="3">
        <f t="shared" si="5"/>
        <v>0</v>
      </c>
      <c r="H17" s="85">
        <f t="shared" si="5"/>
        <v>517.39348370927314</v>
      </c>
      <c r="I17" s="85">
        <f t="shared" si="5"/>
        <v>0</v>
      </c>
      <c r="J17" s="18">
        <f t="shared" si="5"/>
        <v>0</v>
      </c>
      <c r="K17" s="18">
        <f t="shared" si="5"/>
        <v>0</v>
      </c>
      <c r="L17" s="18">
        <f t="shared" si="5"/>
        <v>0</v>
      </c>
      <c r="M17" s="18">
        <f t="shared" si="5"/>
        <v>0</v>
      </c>
      <c r="N17" s="18">
        <f t="shared" si="5"/>
        <v>0</v>
      </c>
      <c r="O17" s="18">
        <f t="shared" si="5"/>
        <v>0</v>
      </c>
      <c r="P17" s="18">
        <f t="shared" si="5"/>
        <v>0</v>
      </c>
      <c r="Q17" s="18">
        <f t="shared" si="5"/>
        <v>0</v>
      </c>
      <c r="R17" s="89"/>
    </row>
    <row r="18" spans="1:18" ht="22.5" x14ac:dyDescent="0.25">
      <c r="A18" s="284"/>
      <c r="B18" s="5" t="s">
        <v>222</v>
      </c>
      <c r="C18" s="6" t="s">
        <v>137</v>
      </c>
      <c r="D18" s="7" t="s">
        <v>221</v>
      </c>
      <c r="E18" s="8">
        <f>'Прил_ПЭ_Базовая часть_Расчет'!E3</f>
        <v>0</v>
      </c>
      <c r="F18" s="8">
        <f>'Прил_ПЭ_Базовая часть_Расчет'!F3</f>
        <v>0</v>
      </c>
      <c r="G18" s="8">
        <f>'Прил_ПЭ_Базовая часть_Расчет'!G3</f>
        <v>0</v>
      </c>
      <c r="H18" s="164">
        <f>'Прил_ПЭ_Базовая часть_Расчет'!H3</f>
        <v>206440</v>
      </c>
      <c r="I18" s="168"/>
      <c r="J18" s="8">
        <f>'Прил_ПЭ_Базовая часть_Расчет'!J3</f>
        <v>0</v>
      </c>
      <c r="K18" s="8">
        <f>'Прил_ПЭ_Базовая часть_Расчет'!K3</f>
        <v>0</v>
      </c>
      <c r="L18" s="8">
        <f>'Прил_ПЭ_Базовая часть_Расчет'!L3</f>
        <v>0</v>
      </c>
      <c r="M18" s="8">
        <f>'Прил_ПЭ_Базовая часть_Расчет'!M3</f>
        <v>0</v>
      </c>
      <c r="N18" s="8">
        <f>'Прил_ПЭ_Базовая часть_Расчет'!N3</f>
        <v>0</v>
      </c>
      <c r="O18" s="8">
        <f>'Прил_ПЭ_Базовая часть_Расчет'!O3</f>
        <v>0</v>
      </c>
      <c r="P18" s="8">
        <f>'Прил_ПЭ_Базовая часть_Расчет'!P3</f>
        <v>0</v>
      </c>
      <c r="Q18" s="8">
        <f>'Прил_ПЭ_Базовая часть_Расчет'!Q3</f>
        <v>0</v>
      </c>
      <c r="R18" s="90" t="s">
        <v>138</v>
      </c>
    </row>
    <row r="19" spans="1:18" ht="20.25" customHeight="1" x14ac:dyDescent="0.25">
      <c r="A19" s="284"/>
      <c r="B19" s="5" t="s">
        <v>223</v>
      </c>
      <c r="C19" s="6" t="s">
        <v>156</v>
      </c>
      <c r="D19" s="7" t="s">
        <v>221</v>
      </c>
      <c r="E19" s="8">
        <v>0</v>
      </c>
      <c r="F19" s="8">
        <v>0</v>
      </c>
      <c r="G19" s="8">
        <v>0</v>
      </c>
      <c r="H19" s="164">
        <v>0</v>
      </c>
      <c r="I19" s="168"/>
      <c r="J19" s="8">
        <v>0</v>
      </c>
      <c r="K19" s="8">
        <v>0</v>
      </c>
      <c r="L19" s="8">
        <v>0</v>
      </c>
      <c r="M19" s="8">
        <v>0</v>
      </c>
      <c r="N19" s="8">
        <v>0</v>
      </c>
      <c r="O19" s="8">
        <v>0</v>
      </c>
      <c r="P19" s="8">
        <v>0</v>
      </c>
      <c r="Q19" s="8">
        <v>0</v>
      </c>
      <c r="R19" s="90" t="s">
        <v>224</v>
      </c>
    </row>
    <row r="20" spans="1:18" ht="22.5" x14ac:dyDescent="0.25">
      <c r="A20" s="284"/>
      <c r="B20" s="5" t="s">
        <v>145</v>
      </c>
      <c r="C20" s="6" t="s">
        <v>146</v>
      </c>
      <c r="D20" s="7" t="s">
        <v>147</v>
      </c>
      <c r="E20" s="8">
        <f t="shared" ref="E20:H21" si="6">E4</f>
        <v>0</v>
      </c>
      <c r="F20" s="8">
        <f t="shared" si="6"/>
        <v>0</v>
      </c>
      <c r="G20" s="8">
        <f t="shared" si="6"/>
        <v>0</v>
      </c>
      <c r="H20" s="164">
        <f t="shared" si="6"/>
        <v>387</v>
      </c>
      <c r="I20" s="168"/>
      <c r="J20" s="8">
        <f t="shared" ref="J20:Q21" si="7">J4</f>
        <v>0</v>
      </c>
      <c r="K20" s="8">
        <f t="shared" si="7"/>
        <v>0</v>
      </c>
      <c r="L20" s="8">
        <f t="shared" si="7"/>
        <v>0</v>
      </c>
      <c r="M20" s="8">
        <f t="shared" si="7"/>
        <v>0</v>
      </c>
      <c r="N20" s="8">
        <f t="shared" si="7"/>
        <v>0</v>
      </c>
      <c r="O20" s="8">
        <f t="shared" si="7"/>
        <v>0</v>
      </c>
      <c r="P20" s="8">
        <f t="shared" si="7"/>
        <v>0</v>
      </c>
      <c r="Q20" s="8">
        <f t="shared" si="7"/>
        <v>0</v>
      </c>
      <c r="R20" s="9" t="s">
        <v>148</v>
      </c>
    </row>
    <row r="21" spans="1:18" ht="14.65" customHeight="1" thickBot="1" x14ac:dyDescent="0.3">
      <c r="A21" s="238"/>
      <c r="B21" s="11" t="s">
        <v>149</v>
      </c>
      <c r="C21" s="6" t="s">
        <v>150</v>
      </c>
      <c r="D21" s="13" t="s">
        <v>147</v>
      </c>
      <c r="E21" s="1">
        <f t="shared" si="6"/>
        <v>0</v>
      </c>
      <c r="F21" s="1">
        <f t="shared" si="6"/>
        <v>0</v>
      </c>
      <c r="G21" s="1">
        <f t="shared" si="6"/>
        <v>0</v>
      </c>
      <c r="H21" s="165">
        <f t="shared" si="6"/>
        <v>12</v>
      </c>
      <c r="I21" s="169"/>
      <c r="J21" s="1">
        <f t="shared" si="7"/>
        <v>0</v>
      </c>
      <c r="K21" s="1">
        <f t="shared" si="7"/>
        <v>0</v>
      </c>
      <c r="L21" s="1">
        <f t="shared" si="7"/>
        <v>0</v>
      </c>
      <c r="M21" s="1">
        <f t="shared" si="7"/>
        <v>0</v>
      </c>
      <c r="N21" s="1">
        <f t="shared" si="7"/>
        <v>0</v>
      </c>
      <c r="O21" s="1">
        <f t="shared" si="7"/>
        <v>0</v>
      </c>
      <c r="P21" s="1">
        <f t="shared" si="7"/>
        <v>0</v>
      </c>
      <c r="Q21" s="1">
        <f t="shared" si="7"/>
        <v>0</v>
      </c>
      <c r="R21" s="14" t="s">
        <v>151</v>
      </c>
    </row>
    <row r="22" spans="1:18" ht="50.65" customHeight="1" x14ac:dyDescent="0.25">
      <c r="A22" s="283" t="s">
        <v>225</v>
      </c>
      <c r="B22" s="66" t="s">
        <v>196</v>
      </c>
      <c r="C22" s="67" t="s">
        <v>226</v>
      </c>
      <c r="D22" s="69" t="s">
        <v>135</v>
      </c>
      <c r="E22" s="3">
        <f t="shared" ref="E22:Q22" si="8">IFERROR((E23/(E24+E25)),0)</f>
        <v>0</v>
      </c>
      <c r="F22" s="3">
        <f t="shared" si="8"/>
        <v>0</v>
      </c>
      <c r="G22" s="3">
        <f t="shared" si="8"/>
        <v>0</v>
      </c>
      <c r="H22" s="85">
        <f t="shared" si="8"/>
        <v>2.3809523809523809</v>
      </c>
      <c r="I22" s="85">
        <f t="shared" si="8"/>
        <v>0</v>
      </c>
      <c r="J22" s="18">
        <f t="shared" si="8"/>
        <v>0</v>
      </c>
      <c r="K22" s="18">
        <f t="shared" si="8"/>
        <v>0</v>
      </c>
      <c r="L22" s="18">
        <f t="shared" si="8"/>
        <v>0</v>
      </c>
      <c r="M22" s="18">
        <f t="shared" si="8"/>
        <v>0</v>
      </c>
      <c r="N22" s="18">
        <f t="shared" si="8"/>
        <v>0</v>
      </c>
      <c r="O22" s="18">
        <f t="shared" si="8"/>
        <v>0</v>
      </c>
      <c r="P22" s="18">
        <f t="shared" si="8"/>
        <v>0</v>
      </c>
      <c r="Q22" s="18">
        <f t="shared" si="8"/>
        <v>0</v>
      </c>
      <c r="R22" s="89"/>
    </row>
    <row r="23" spans="1:18" ht="22.5" x14ac:dyDescent="0.25">
      <c r="A23" s="284"/>
      <c r="B23" s="5" t="s">
        <v>227</v>
      </c>
      <c r="C23" s="6" t="s">
        <v>228</v>
      </c>
      <c r="D23" s="7" t="s">
        <v>135</v>
      </c>
      <c r="E23" s="8">
        <v>0</v>
      </c>
      <c r="F23" s="8">
        <v>0</v>
      </c>
      <c r="G23" s="8">
        <v>0</v>
      </c>
      <c r="H23" s="164">
        <v>950</v>
      </c>
      <c r="I23" s="168"/>
      <c r="J23" s="8">
        <v>0</v>
      </c>
      <c r="K23" s="8">
        <v>0</v>
      </c>
      <c r="L23" s="8">
        <v>0</v>
      </c>
      <c r="M23" s="8">
        <v>0</v>
      </c>
      <c r="N23" s="8">
        <v>0</v>
      </c>
      <c r="O23" s="8">
        <v>0</v>
      </c>
      <c r="P23" s="8">
        <v>0</v>
      </c>
      <c r="Q23" s="8">
        <v>0</v>
      </c>
      <c r="R23" s="24" t="s">
        <v>229</v>
      </c>
    </row>
    <row r="24" spans="1:18" ht="22.5" x14ac:dyDescent="0.25">
      <c r="A24" s="284"/>
      <c r="B24" s="5" t="s">
        <v>145</v>
      </c>
      <c r="C24" s="6" t="s">
        <v>146</v>
      </c>
      <c r="D24" s="7" t="s">
        <v>147</v>
      </c>
      <c r="E24" s="8">
        <f t="shared" ref="E24:H25" si="9">E4</f>
        <v>0</v>
      </c>
      <c r="F24" s="8">
        <f t="shared" si="9"/>
        <v>0</v>
      </c>
      <c r="G24" s="8">
        <f t="shared" si="9"/>
        <v>0</v>
      </c>
      <c r="H24" s="164">
        <f t="shared" si="9"/>
        <v>387</v>
      </c>
      <c r="I24" s="168">
        <f>'Прил_ПЭ_Базовая часть_Расчет'!I6</f>
        <v>338.4</v>
      </c>
      <c r="J24" s="8">
        <f t="shared" ref="J24:Q25" si="10">J4</f>
        <v>0</v>
      </c>
      <c r="K24" s="8">
        <f t="shared" si="10"/>
        <v>0</v>
      </c>
      <c r="L24" s="8">
        <f t="shared" si="10"/>
        <v>0</v>
      </c>
      <c r="M24" s="8">
        <f t="shared" si="10"/>
        <v>0</v>
      </c>
      <c r="N24" s="8">
        <f t="shared" si="10"/>
        <v>0</v>
      </c>
      <c r="O24" s="8">
        <f t="shared" si="10"/>
        <v>0</v>
      </c>
      <c r="P24" s="8">
        <f t="shared" si="10"/>
        <v>0</v>
      </c>
      <c r="Q24" s="8">
        <f t="shared" si="10"/>
        <v>0</v>
      </c>
      <c r="R24" s="9" t="s">
        <v>148</v>
      </c>
    </row>
    <row r="25" spans="1:18" ht="14.65" customHeight="1" thickBot="1" x14ac:dyDescent="0.3">
      <c r="A25" s="238"/>
      <c r="B25" s="25" t="s">
        <v>149</v>
      </c>
      <c r="C25" s="6" t="s">
        <v>150</v>
      </c>
      <c r="D25" s="26" t="s">
        <v>147</v>
      </c>
      <c r="E25" s="27">
        <f t="shared" si="9"/>
        <v>0</v>
      </c>
      <c r="F25" s="27">
        <f t="shared" si="9"/>
        <v>0</v>
      </c>
      <c r="G25" s="27">
        <f t="shared" si="9"/>
        <v>0</v>
      </c>
      <c r="H25" s="166">
        <f t="shared" si="9"/>
        <v>12</v>
      </c>
      <c r="I25" s="168">
        <f>'Прил_ПЭ_Базовая часть_Расчет'!I7</f>
        <v>9.1</v>
      </c>
      <c r="J25" s="27">
        <f t="shared" si="10"/>
        <v>0</v>
      </c>
      <c r="K25" s="27">
        <f t="shared" si="10"/>
        <v>0</v>
      </c>
      <c r="L25" s="27">
        <f t="shared" si="10"/>
        <v>0</v>
      </c>
      <c r="M25" s="27">
        <f t="shared" si="10"/>
        <v>0</v>
      </c>
      <c r="N25" s="27">
        <f t="shared" si="10"/>
        <v>0</v>
      </c>
      <c r="O25" s="27">
        <f t="shared" si="10"/>
        <v>0</v>
      </c>
      <c r="P25" s="27">
        <f t="shared" si="10"/>
        <v>0</v>
      </c>
      <c r="Q25" s="27">
        <f t="shared" si="10"/>
        <v>0</v>
      </c>
      <c r="R25" s="28" t="s">
        <v>151</v>
      </c>
    </row>
    <row r="26" spans="1:18" ht="101.25" customHeight="1" x14ac:dyDescent="0.25">
      <c r="A26" s="283" t="s">
        <v>230</v>
      </c>
      <c r="B26" s="66" t="s">
        <v>231</v>
      </c>
      <c r="C26" s="67" t="s">
        <v>232</v>
      </c>
      <c r="D26" s="69" t="s">
        <v>154</v>
      </c>
      <c r="E26" s="70">
        <f t="shared" ref="E26:Q26" si="11">IFERROR((SUM(E29:E32))/(SUM(E27:E32)),0)*100</f>
        <v>0</v>
      </c>
      <c r="F26" s="70">
        <f t="shared" si="11"/>
        <v>0</v>
      </c>
      <c r="G26" s="70">
        <f t="shared" si="11"/>
        <v>0</v>
      </c>
      <c r="H26" s="87">
        <f t="shared" si="11"/>
        <v>15.035101404056162</v>
      </c>
      <c r="I26" s="87">
        <f t="shared" si="11"/>
        <v>13.533548754989546</v>
      </c>
      <c r="J26" s="15">
        <f t="shared" si="11"/>
        <v>0</v>
      </c>
      <c r="K26" s="15">
        <f t="shared" si="11"/>
        <v>0</v>
      </c>
      <c r="L26" s="15">
        <f t="shared" si="11"/>
        <v>0</v>
      </c>
      <c r="M26" s="15">
        <f t="shared" si="11"/>
        <v>0</v>
      </c>
      <c r="N26" s="15">
        <f t="shared" si="11"/>
        <v>0</v>
      </c>
      <c r="O26" s="15">
        <f t="shared" si="11"/>
        <v>0</v>
      </c>
      <c r="P26" s="15">
        <f t="shared" si="11"/>
        <v>0</v>
      </c>
      <c r="Q26" s="15">
        <f t="shared" si="11"/>
        <v>0</v>
      </c>
      <c r="R26" s="89"/>
    </row>
    <row r="27" spans="1:18" x14ac:dyDescent="0.25">
      <c r="A27" s="284"/>
      <c r="B27" s="5" t="s">
        <v>233</v>
      </c>
      <c r="C27" s="29" t="s">
        <v>234</v>
      </c>
      <c r="D27" s="7" t="s">
        <v>147</v>
      </c>
      <c r="E27" s="8">
        <f>'Прил_ПЭ_Базовая часть_Расчет'!E13</f>
        <v>0</v>
      </c>
      <c r="F27" s="8">
        <f>'Прил_ПЭ_Базовая часть_Расчет'!F13</f>
        <v>0</v>
      </c>
      <c r="G27" s="8">
        <f>'Прил_ПЭ_Базовая часть_Расчет'!G13</f>
        <v>0</v>
      </c>
      <c r="H27" s="164">
        <v>4344</v>
      </c>
      <c r="I27" s="168">
        <f>'Прил_ПЭ_Базовая часть_Расчет'!I13</f>
        <v>4533</v>
      </c>
      <c r="J27" s="8">
        <f>'Прил_ПЭ_Базовая часть_Расчет'!J13</f>
        <v>0</v>
      </c>
      <c r="K27" s="8">
        <f>'Прил_ПЭ_Базовая часть_Расчет'!K13</f>
        <v>0</v>
      </c>
      <c r="L27" s="8">
        <f>'Прил_ПЭ_Базовая часть_Расчет'!L13</f>
        <v>0</v>
      </c>
      <c r="M27" s="8">
        <f>'Прил_ПЭ_Базовая часть_Расчет'!M13</f>
        <v>0</v>
      </c>
      <c r="N27" s="8">
        <f>'Прил_ПЭ_Базовая часть_Расчет'!N13</f>
        <v>0</v>
      </c>
      <c r="O27" s="8">
        <f>'Прил_ПЭ_Базовая часть_Расчет'!O13</f>
        <v>0</v>
      </c>
      <c r="P27" s="8">
        <f>'Прил_ПЭ_Базовая часть_Расчет'!P13</f>
        <v>0</v>
      </c>
      <c r="Q27" s="8">
        <f>'Прил_ПЭ_Базовая часть_Расчет'!Q13</f>
        <v>0</v>
      </c>
      <c r="R27" s="9" t="s">
        <v>165</v>
      </c>
    </row>
    <row r="28" spans="1:18" x14ac:dyDescent="0.25">
      <c r="A28" s="284"/>
      <c r="B28" s="5" t="s">
        <v>235</v>
      </c>
      <c r="C28" s="29" t="s">
        <v>236</v>
      </c>
      <c r="D28" s="7" t="s">
        <v>147</v>
      </c>
      <c r="E28" s="8">
        <f>'Прил_ПЭ_Базовая часть_Расчет'!E14</f>
        <v>0</v>
      </c>
      <c r="F28" s="8">
        <f>'Прил_ПЭ_Базовая часть_Расчет'!F14</f>
        <v>0</v>
      </c>
      <c r="G28" s="8">
        <f>'Прил_ПЭ_Базовая часть_Расчет'!G14</f>
        <v>0</v>
      </c>
      <c r="H28" s="164">
        <v>13</v>
      </c>
      <c r="I28" s="168">
        <f>'Прил_ПЭ_Базовая часть_Расчет'!I14</f>
        <v>16</v>
      </c>
      <c r="J28" s="8">
        <f>'Прил_ПЭ_Базовая часть_Расчет'!J14</f>
        <v>0</v>
      </c>
      <c r="K28" s="8">
        <f>'Прил_ПЭ_Базовая часть_Расчет'!K14</f>
        <v>0</v>
      </c>
      <c r="L28" s="8">
        <f>'Прил_ПЭ_Базовая часть_Расчет'!L14</f>
        <v>0</v>
      </c>
      <c r="M28" s="8">
        <f>'Прил_ПЭ_Базовая часть_Расчет'!M14</f>
        <v>0</v>
      </c>
      <c r="N28" s="8">
        <f>'Прил_ПЭ_Базовая часть_Расчет'!N14</f>
        <v>0</v>
      </c>
      <c r="O28" s="8">
        <f>'Прил_ПЭ_Базовая часть_Расчет'!O14</f>
        <v>0</v>
      </c>
      <c r="P28" s="8">
        <f>'Прил_ПЭ_Базовая часть_Расчет'!P14</f>
        <v>0</v>
      </c>
      <c r="Q28" s="8">
        <f>'Прил_ПЭ_Базовая часть_Расчет'!Q14</f>
        <v>0</v>
      </c>
      <c r="R28" s="9" t="s">
        <v>168</v>
      </c>
    </row>
    <row r="29" spans="1:18" x14ac:dyDescent="0.25">
      <c r="A29" s="284"/>
      <c r="B29" s="5" t="s">
        <v>237</v>
      </c>
      <c r="C29" s="29" t="s">
        <v>238</v>
      </c>
      <c r="D29" s="7" t="s">
        <v>147</v>
      </c>
      <c r="E29" s="8">
        <f>'Прил_ПЭ_Базовая часть_Расчет'!E15</f>
        <v>0</v>
      </c>
      <c r="F29" s="8">
        <f>'Прил_ПЭ_Базовая часть_Расчет'!F15</f>
        <v>0</v>
      </c>
      <c r="G29" s="8">
        <f>'Прил_ПЭ_Базовая часть_Расчет'!G15</f>
        <v>0</v>
      </c>
      <c r="H29" s="164">
        <v>630</v>
      </c>
      <c r="I29" s="168">
        <f>'Прил_ПЭ_Базовая часть_Расчет'!I15</f>
        <v>712</v>
      </c>
      <c r="J29" s="8">
        <f>'Прил_ПЭ_Базовая часть_Расчет'!J15</f>
        <v>0</v>
      </c>
      <c r="K29" s="8">
        <f>'Прил_ПЭ_Базовая часть_Расчет'!K15</f>
        <v>0</v>
      </c>
      <c r="L29" s="8">
        <f>'Прил_ПЭ_Базовая часть_Расчет'!L15</f>
        <v>0</v>
      </c>
      <c r="M29" s="8">
        <f>'Прил_ПЭ_Базовая часть_Расчет'!M15</f>
        <v>0</v>
      </c>
      <c r="N29" s="8">
        <f>'Прил_ПЭ_Базовая часть_Расчет'!N15</f>
        <v>0</v>
      </c>
      <c r="O29" s="8">
        <f>'Прил_ПЭ_Базовая часть_Расчет'!O15</f>
        <v>0</v>
      </c>
      <c r="P29" s="8">
        <f>'Прил_ПЭ_Базовая часть_Расчет'!P15</f>
        <v>0</v>
      </c>
      <c r="Q29" s="8">
        <f>'Прил_ПЭ_Базовая часть_Расчет'!Q15</f>
        <v>0</v>
      </c>
      <c r="R29" s="9" t="s">
        <v>171</v>
      </c>
    </row>
    <row r="30" spans="1:18" ht="20.25" customHeight="1" x14ac:dyDescent="0.25">
      <c r="A30" s="284"/>
      <c r="B30" s="5" t="s">
        <v>239</v>
      </c>
      <c r="C30" s="29" t="s">
        <v>240</v>
      </c>
      <c r="D30" s="7" t="s">
        <v>147</v>
      </c>
      <c r="E30" s="8">
        <v>0</v>
      </c>
      <c r="F30" s="8">
        <v>0</v>
      </c>
      <c r="G30" s="8">
        <v>0</v>
      </c>
      <c r="H30" s="164">
        <v>141</v>
      </c>
      <c r="I30" s="168"/>
      <c r="J30" s="8">
        <v>0</v>
      </c>
      <c r="K30" s="8">
        <v>0</v>
      </c>
      <c r="L30" s="8">
        <v>0</v>
      </c>
      <c r="M30" s="8">
        <v>0</v>
      </c>
      <c r="N30" s="8">
        <v>0</v>
      </c>
      <c r="O30" s="8">
        <v>0</v>
      </c>
      <c r="P30" s="8">
        <v>0</v>
      </c>
      <c r="Q30" s="8">
        <v>0</v>
      </c>
      <c r="R30" s="9" t="s">
        <v>241</v>
      </c>
    </row>
    <row r="31" spans="1:18" x14ac:dyDescent="0.25">
      <c r="A31" s="284"/>
      <c r="B31" s="5" t="s">
        <v>242</v>
      </c>
      <c r="C31" s="29" t="s">
        <v>243</v>
      </c>
      <c r="D31" s="7" t="s">
        <v>147</v>
      </c>
      <c r="E31" s="8">
        <v>0</v>
      </c>
      <c r="F31" s="8">
        <v>0</v>
      </c>
      <c r="G31" s="8">
        <v>0</v>
      </c>
      <c r="H31" s="164">
        <v>0</v>
      </c>
      <c r="I31" s="168"/>
      <c r="J31" s="8">
        <v>0</v>
      </c>
      <c r="K31" s="8">
        <v>0</v>
      </c>
      <c r="L31" s="8">
        <v>0</v>
      </c>
      <c r="M31" s="8">
        <v>0</v>
      </c>
      <c r="N31" s="8">
        <v>0</v>
      </c>
      <c r="O31" s="8">
        <v>0</v>
      </c>
      <c r="P31" s="8">
        <v>0</v>
      </c>
      <c r="Q31" s="8">
        <v>0</v>
      </c>
      <c r="R31" s="9" t="s">
        <v>244</v>
      </c>
    </row>
    <row r="32" spans="1:18" ht="14.65" customHeight="1" thickBot="1" x14ac:dyDescent="0.3">
      <c r="A32" s="238"/>
      <c r="B32" s="25" t="s">
        <v>245</v>
      </c>
      <c r="C32" s="29" t="s">
        <v>246</v>
      </c>
      <c r="D32" s="26" t="s">
        <v>147</v>
      </c>
      <c r="E32" s="27">
        <v>0</v>
      </c>
      <c r="F32" s="27">
        <v>0</v>
      </c>
      <c r="G32" s="27">
        <v>0</v>
      </c>
      <c r="H32" s="164">
        <v>0</v>
      </c>
      <c r="I32" s="170"/>
      <c r="J32" s="27">
        <v>0</v>
      </c>
      <c r="K32" s="27">
        <v>0</v>
      </c>
      <c r="L32" s="27">
        <v>0</v>
      </c>
      <c r="M32" s="27">
        <v>0</v>
      </c>
      <c r="N32" s="27">
        <v>0</v>
      </c>
      <c r="O32" s="27">
        <v>0</v>
      </c>
      <c r="P32" s="27">
        <v>0</v>
      </c>
      <c r="Q32" s="27">
        <v>0</v>
      </c>
      <c r="R32" s="28" t="s">
        <v>247</v>
      </c>
    </row>
    <row r="33" spans="1:18" ht="101.25" customHeight="1" x14ac:dyDescent="0.25">
      <c r="A33" s="283" t="s">
        <v>248</v>
      </c>
      <c r="B33" s="66" t="s">
        <v>200</v>
      </c>
      <c r="C33" s="67" t="s">
        <v>249</v>
      </c>
      <c r="D33" s="69" t="s">
        <v>154</v>
      </c>
      <c r="E33" s="70">
        <f t="shared" ref="E33:Q33" si="12">IF(SUM(E34:E38)&gt;SUM(E39:E42),"ОШИБКА",IFERROR(((SUM(E34:E38))/(SUM(E39:E42))),0)*100)</f>
        <v>0</v>
      </c>
      <c r="F33" s="70">
        <f t="shared" si="12"/>
        <v>0</v>
      </c>
      <c r="G33" s="70">
        <f t="shared" si="12"/>
        <v>0</v>
      </c>
      <c r="H33" s="87">
        <f t="shared" si="12"/>
        <v>2.7237354085603114</v>
      </c>
      <c r="I33" s="87">
        <f t="shared" si="12"/>
        <v>0</v>
      </c>
      <c r="J33" s="15">
        <f t="shared" si="12"/>
        <v>0</v>
      </c>
      <c r="K33" s="15">
        <f t="shared" si="12"/>
        <v>0</v>
      </c>
      <c r="L33" s="15">
        <f t="shared" si="12"/>
        <v>0</v>
      </c>
      <c r="M33" s="15">
        <f t="shared" si="12"/>
        <v>0</v>
      </c>
      <c r="N33" s="15">
        <f t="shared" si="12"/>
        <v>0</v>
      </c>
      <c r="O33" s="15">
        <f t="shared" si="12"/>
        <v>0</v>
      </c>
      <c r="P33" s="15">
        <f t="shared" si="12"/>
        <v>0</v>
      </c>
      <c r="Q33" s="15">
        <f t="shared" si="12"/>
        <v>0</v>
      </c>
      <c r="R33" s="89"/>
    </row>
    <row r="34" spans="1:18" ht="20.25" customHeight="1" x14ac:dyDescent="0.25">
      <c r="A34" s="284"/>
      <c r="B34" s="6" t="s">
        <v>250</v>
      </c>
      <c r="C34" s="6" t="s">
        <v>251</v>
      </c>
      <c r="D34" s="7" t="s">
        <v>147</v>
      </c>
      <c r="E34" s="8">
        <v>0</v>
      </c>
      <c r="F34" s="8">
        <v>0</v>
      </c>
      <c r="G34" s="8">
        <v>0</v>
      </c>
      <c r="H34" s="164">
        <v>0</v>
      </c>
      <c r="I34" s="168"/>
      <c r="J34" s="8">
        <v>0</v>
      </c>
      <c r="K34" s="8">
        <v>0</v>
      </c>
      <c r="L34" s="8">
        <v>0</v>
      </c>
      <c r="M34" s="8">
        <v>0</v>
      </c>
      <c r="N34" s="8">
        <v>0</v>
      </c>
      <c r="O34" s="8">
        <v>0</v>
      </c>
      <c r="P34" s="8">
        <v>0</v>
      </c>
      <c r="Q34" s="8">
        <v>0</v>
      </c>
      <c r="R34" s="9" t="s">
        <v>252</v>
      </c>
    </row>
    <row r="35" spans="1:18" ht="20.25" customHeight="1" x14ac:dyDescent="0.25">
      <c r="A35" s="284"/>
      <c r="B35" s="6" t="s">
        <v>253</v>
      </c>
      <c r="C35" s="6" t="s">
        <v>254</v>
      </c>
      <c r="D35" s="7" t="s">
        <v>147</v>
      </c>
      <c r="E35" s="8">
        <v>0</v>
      </c>
      <c r="F35" s="8">
        <v>0</v>
      </c>
      <c r="G35" s="8">
        <v>0</v>
      </c>
      <c r="H35" s="164">
        <v>0</v>
      </c>
      <c r="I35" s="168"/>
      <c r="J35" s="8">
        <v>0</v>
      </c>
      <c r="K35" s="8">
        <v>0</v>
      </c>
      <c r="L35" s="8">
        <v>0</v>
      </c>
      <c r="M35" s="8">
        <v>0</v>
      </c>
      <c r="N35" s="8">
        <v>0</v>
      </c>
      <c r="O35" s="8">
        <v>0</v>
      </c>
      <c r="P35" s="8">
        <v>0</v>
      </c>
      <c r="Q35" s="8">
        <v>0</v>
      </c>
      <c r="R35" s="9" t="s">
        <v>255</v>
      </c>
    </row>
    <row r="36" spans="1:18" ht="20.25" customHeight="1" x14ac:dyDescent="0.25">
      <c r="A36" s="284"/>
      <c r="B36" s="6" t="s">
        <v>256</v>
      </c>
      <c r="C36" s="6" t="s">
        <v>257</v>
      </c>
      <c r="D36" s="7" t="s">
        <v>147</v>
      </c>
      <c r="E36" s="8">
        <v>0</v>
      </c>
      <c r="F36" s="8">
        <v>0</v>
      </c>
      <c r="G36" s="8">
        <v>0</v>
      </c>
      <c r="H36" s="164">
        <v>21</v>
      </c>
      <c r="I36" s="168"/>
      <c r="J36" s="8">
        <v>0</v>
      </c>
      <c r="K36" s="8">
        <v>0</v>
      </c>
      <c r="L36" s="8">
        <v>0</v>
      </c>
      <c r="M36" s="8">
        <v>0</v>
      </c>
      <c r="N36" s="8">
        <v>0</v>
      </c>
      <c r="O36" s="8">
        <v>0</v>
      </c>
      <c r="P36" s="8">
        <v>0</v>
      </c>
      <c r="Q36" s="8">
        <v>0</v>
      </c>
      <c r="R36" s="9" t="s">
        <v>258</v>
      </c>
    </row>
    <row r="37" spans="1:18" ht="22.5" x14ac:dyDescent="0.25">
      <c r="A37" s="284"/>
      <c r="B37" s="6" t="s">
        <v>259</v>
      </c>
      <c r="C37" s="6" t="s">
        <v>260</v>
      </c>
      <c r="D37" s="7" t="s">
        <v>147</v>
      </c>
      <c r="E37" s="8">
        <v>0</v>
      </c>
      <c r="F37" s="8">
        <v>0</v>
      </c>
      <c r="G37" s="8">
        <v>0</v>
      </c>
      <c r="H37" s="164">
        <v>0</v>
      </c>
      <c r="I37" s="168"/>
      <c r="J37" s="8">
        <v>0</v>
      </c>
      <c r="K37" s="8">
        <v>0</v>
      </c>
      <c r="L37" s="8">
        <v>0</v>
      </c>
      <c r="M37" s="8">
        <v>0</v>
      </c>
      <c r="N37" s="8">
        <v>0</v>
      </c>
      <c r="O37" s="8">
        <v>0</v>
      </c>
      <c r="P37" s="8">
        <v>0</v>
      </c>
      <c r="Q37" s="8">
        <v>0</v>
      </c>
      <c r="R37" s="9" t="s">
        <v>261</v>
      </c>
    </row>
    <row r="38" spans="1:18" ht="20.25" customHeight="1" x14ac:dyDescent="0.25">
      <c r="A38" s="284"/>
      <c r="B38" s="6" t="s">
        <v>262</v>
      </c>
      <c r="C38" s="6" t="s">
        <v>263</v>
      </c>
      <c r="D38" s="7" t="s">
        <v>147</v>
      </c>
      <c r="E38" s="8">
        <v>0</v>
      </c>
      <c r="F38" s="8">
        <v>0</v>
      </c>
      <c r="G38" s="8">
        <v>0</v>
      </c>
      <c r="H38" s="164">
        <v>0</v>
      </c>
      <c r="I38" s="168"/>
      <c r="J38" s="8">
        <v>0</v>
      </c>
      <c r="K38" s="8">
        <v>0</v>
      </c>
      <c r="L38" s="8">
        <v>0</v>
      </c>
      <c r="M38" s="8">
        <v>0</v>
      </c>
      <c r="N38" s="8">
        <v>0</v>
      </c>
      <c r="O38" s="8">
        <v>0</v>
      </c>
      <c r="P38" s="8">
        <v>0</v>
      </c>
      <c r="Q38" s="8">
        <v>0</v>
      </c>
      <c r="R38" s="9" t="s">
        <v>264</v>
      </c>
    </row>
    <row r="39" spans="1:18" x14ac:dyDescent="0.25">
      <c r="A39" s="284"/>
      <c r="B39" s="5" t="s">
        <v>237</v>
      </c>
      <c r="C39" s="6" t="s">
        <v>238</v>
      </c>
      <c r="D39" s="7" t="s">
        <v>147</v>
      </c>
      <c r="E39" s="8">
        <f t="shared" ref="E39:G42" si="13">E29</f>
        <v>0</v>
      </c>
      <c r="F39" s="8">
        <f t="shared" si="13"/>
        <v>0</v>
      </c>
      <c r="G39" s="8">
        <f t="shared" si="13"/>
        <v>0</v>
      </c>
      <c r="H39" s="86">
        <f>'Прил_ПЭ_Базовая часть_Расчет'!H15</f>
        <v>630</v>
      </c>
      <c r="I39" s="168">
        <f>'Прил_ПЭ_Базовая часть_Расчет'!I15</f>
        <v>712</v>
      </c>
      <c r="J39" s="8">
        <f t="shared" ref="J39:Q42" si="14">J29</f>
        <v>0</v>
      </c>
      <c r="K39" s="8">
        <f t="shared" si="14"/>
        <v>0</v>
      </c>
      <c r="L39" s="8">
        <f t="shared" si="14"/>
        <v>0</v>
      </c>
      <c r="M39" s="8">
        <f t="shared" si="14"/>
        <v>0</v>
      </c>
      <c r="N39" s="8">
        <f t="shared" si="14"/>
        <v>0</v>
      </c>
      <c r="O39" s="8">
        <f t="shared" si="14"/>
        <v>0</v>
      </c>
      <c r="P39" s="8">
        <f t="shared" si="14"/>
        <v>0</v>
      </c>
      <c r="Q39" s="8">
        <f t="shared" si="14"/>
        <v>0</v>
      </c>
      <c r="R39" s="9" t="s">
        <v>171</v>
      </c>
    </row>
    <row r="40" spans="1:18" ht="20.25" customHeight="1" x14ac:dyDescent="0.25">
      <c r="A40" s="284"/>
      <c r="B40" s="5" t="s">
        <v>239</v>
      </c>
      <c r="C40" s="6" t="s">
        <v>240</v>
      </c>
      <c r="D40" s="7" t="s">
        <v>147</v>
      </c>
      <c r="E40" s="8">
        <f t="shared" si="13"/>
        <v>0</v>
      </c>
      <c r="F40" s="8">
        <f t="shared" si="13"/>
        <v>0</v>
      </c>
      <c r="G40" s="8">
        <f t="shared" si="13"/>
        <v>0</v>
      </c>
      <c r="H40" s="86">
        <f t="shared" ref="H40:I42" si="15">H30</f>
        <v>141</v>
      </c>
      <c r="I40" s="168">
        <f t="shared" si="15"/>
        <v>0</v>
      </c>
      <c r="J40" s="8">
        <f t="shared" si="14"/>
        <v>0</v>
      </c>
      <c r="K40" s="8">
        <f t="shared" si="14"/>
        <v>0</v>
      </c>
      <c r="L40" s="8">
        <f t="shared" si="14"/>
        <v>0</v>
      </c>
      <c r="M40" s="8">
        <f t="shared" si="14"/>
        <v>0</v>
      </c>
      <c r="N40" s="8">
        <f t="shared" si="14"/>
        <v>0</v>
      </c>
      <c r="O40" s="8">
        <f t="shared" si="14"/>
        <v>0</v>
      </c>
      <c r="P40" s="8">
        <f t="shared" si="14"/>
        <v>0</v>
      </c>
      <c r="Q40" s="8">
        <f t="shared" si="14"/>
        <v>0</v>
      </c>
      <c r="R40" s="9" t="s">
        <v>241</v>
      </c>
    </row>
    <row r="41" spans="1:18" x14ac:dyDescent="0.25">
      <c r="A41" s="284"/>
      <c r="B41" s="5" t="s">
        <v>242</v>
      </c>
      <c r="C41" s="6" t="s">
        <v>243</v>
      </c>
      <c r="D41" s="7" t="s">
        <v>147</v>
      </c>
      <c r="E41" s="8">
        <f t="shared" si="13"/>
        <v>0</v>
      </c>
      <c r="F41" s="8">
        <f t="shared" si="13"/>
        <v>0</v>
      </c>
      <c r="G41" s="8">
        <f t="shared" si="13"/>
        <v>0</v>
      </c>
      <c r="H41" s="86">
        <f t="shared" si="15"/>
        <v>0</v>
      </c>
      <c r="I41" s="168">
        <f t="shared" si="15"/>
        <v>0</v>
      </c>
      <c r="J41" s="8">
        <f t="shared" si="14"/>
        <v>0</v>
      </c>
      <c r="K41" s="8">
        <f t="shared" si="14"/>
        <v>0</v>
      </c>
      <c r="L41" s="8">
        <f t="shared" si="14"/>
        <v>0</v>
      </c>
      <c r="M41" s="8">
        <f t="shared" si="14"/>
        <v>0</v>
      </c>
      <c r="N41" s="8">
        <f t="shared" si="14"/>
        <v>0</v>
      </c>
      <c r="O41" s="8">
        <f t="shared" si="14"/>
        <v>0</v>
      </c>
      <c r="P41" s="8">
        <f t="shared" si="14"/>
        <v>0</v>
      </c>
      <c r="Q41" s="8">
        <f t="shared" si="14"/>
        <v>0</v>
      </c>
      <c r="R41" s="9" t="s">
        <v>244</v>
      </c>
    </row>
    <row r="42" spans="1:18" ht="14.65" customHeight="1" thickBot="1" x14ac:dyDescent="0.3">
      <c r="A42" s="238"/>
      <c r="B42" s="11" t="s">
        <v>245</v>
      </c>
      <c r="C42" s="12" t="s">
        <v>246</v>
      </c>
      <c r="D42" s="13" t="s">
        <v>147</v>
      </c>
      <c r="E42" s="1">
        <f t="shared" si="13"/>
        <v>0</v>
      </c>
      <c r="F42" s="1">
        <f t="shared" si="13"/>
        <v>0</v>
      </c>
      <c r="G42" s="1">
        <f t="shared" si="13"/>
        <v>0</v>
      </c>
      <c r="H42" s="86">
        <f t="shared" si="15"/>
        <v>0</v>
      </c>
      <c r="I42" s="168">
        <f t="shared" si="15"/>
        <v>0</v>
      </c>
      <c r="J42" s="1">
        <f t="shared" si="14"/>
        <v>0</v>
      </c>
      <c r="K42" s="1">
        <f t="shared" si="14"/>
        <v>0</v>
      </c>
      <c r="L42" s="1">
        <f t="shared" si="14"/>
        <v>0</v>
      </c>
      <c r="M42" s="1">
        <f t="shared" si="14"/>
        <v>0</v>
      </c>
      <c r="N42" s="1">
        <f t="shared" si="14"/>
        <v>0</v>
      </c>
      <c r="O42" s="1">
        <f t="shared" si="14"/>
        <v>0</v>
      </c>
      <c r="P42" s="1">
        <f t="shared" si="14"/>
        <v>0</v>
      </c>
      <c r="Q42" s="1">
        <f t="shared" si="14"/>
        <v>0</v>
      </c>
      <c r="R42" s="14" t="s">
        <v>247</v>
      </c>
    </row>
  </sheetData>
  <sheetProtection password="CC53" sheet="1"/>
  <mergeCells count="8">
    <mergeCell ref="A33:A42"/>
    <mergeCell ref="A10:A13"/>
    <mergeCell ref="A14:A16"/>
    <mergeCell ref="A2:A5"/>
    <mergeCell ref="A6:A9"/>
    <mergeCell ref="A17:A21"/>
    <mergeCell ref="A22:A25"/>
    <mergeCell ref="A26:A32"/>
  </mergeCells>
  <conditionalFormatting sqref="A2">
    <cfRule type="duplicateValues" dxfId="110" priority="59"/>
  </conditionalFormatting>
  <conditionalFormatting sqref="C2">
    <cfRule type="duplicateValues" dxfId="109" priority="58"/>
  </conditionalFormatting>
  <conditionalFormatting sqref="C10 B11 C3:C5">
    <cfRule type="duplicateValues" dxfId="108" priority="57"/>
  </conditionalFormatting>
  <conditionalFormatting sqref="B3:B5">
    <cfRule type="duplicateValues" dxfId="107" priority="56"/>
  </conditionalFormatting>
  <conditionalFormatting sqref="A6:B6 B7">
    <cfRule type="duplicateValues" dxfId="106" priority="55"/>
  </conditionalFormatting>
  <conditionalFormatting sqref="C6">
    <cfRule type="duplicateValues" dxfId="105" priority="52"/>
  </conditionalFormatting>
  <conditionalFormatting sqref="A10:B10">
    <cfRule type="duplicateValues" dxfId="104" priority="51"/>
  </conditionalFormatting>
  <conditionalFormatting sqref="A14:C14 B23 B15:B16 C17:C21">
    <cfRule type="duplicateValues" dxfId="103" priority="47"/>
  </conditionalFormatting>
  <conditionalFormatting sqref="B17:B19">
    <cfRule type="duplicateValues" dxfId="102" priority="46"/>
  </conditionalFormatting>
  <conditionalFormatting sqref="A17">
    <cfRule type="duplicateValues" dxfId="101" priority="45"/>
  </conditionalFormatting>
  <conditionalFormatting sqref="C22">
    <cfRule type="duplicateValues" dxfId="100" priority="44"/>
  </conditionalFormatting>
  <conditionalFormatting sqref="B22">
    <cfRule type="duplicateValues" dxfId="99" priority="43"/>
  </conditionalFormatting>
  <conditionalFormatting sqref="A22">
    <cfRule type="duplicateValues" dxfId="98" priority="42"/>
  </conditionalFormatting>
  <conditionalFormatting sqref="B24:B25">
    <cfRule type="duplicateValues" dxfId="97" priority="41"/>
  </conditionalFormatting>
  <conditionalFormatting sqref="C23:C25">
    <cfRule type="duplicateValues" dxfId="96" priority="40"/>
  </conditionalFormatting>
  <conditionalFormatting sqref="C7">
    <cfRule type="duplicateValues" dxfId="95" priority="39"/>
  </conditionalFormatting>
  <conditionalFormatting sqref="B8:B9">
    <cfRule type="duplicateValues" dxfId="94" priority="37"/>
  </conditionalFormatting>
  <conditionalFormatting sqref="C11:C13">
    <cfRule type="duplicateValues" dxfId="93" priority="36"/>
  </conditionalFormatting>
  <conditionalFormatting sqref="C12:C13">
    <cfRule type="duplicateValues" dxfId="92" priority="35"/>
  </conditionalFormatting>
  <conditionalFormatting sqref="B12:B13">
    <cfRule type="duplicateValues" dxfId="91" priority="34"/>
  </conditionalFormatting>
  <conditionalFormatting sqref="C15">
    <cfRule type="duplicateValues" dxfId="90" priority="33"/>
  </conditionalFormatting>
  <conditionalFormatting sqref="C16">
    <cfRule type="duplicateValues" dxfId="89" priority="32"/>
  </conditionalFormatting>
  <conditionalFormatting sqref="C20:C21">
    <cfRule type="duplicateValues" dxfId="88" priority="31"/>
  </conditionalFormatting>
  <conditionalFormatting sqref="B20:B21">
    <cfRule type="duplicateValues" dxfId="87" priority="30"/>
  </conditionalFormatting>
  <conditionalFormatting sqref="B29">
    <cfRule type="duplicateValues" dxfId="86" priority="29"/>
  </conditionalFormatting>
  <conditionalFormatting sqref="C26">
    <cfRule type="duplicateValues" dxfId="85" priority="28"/>
  </conditionalFormatting>
  <conditionalFormatting sqref="B26">
    <cfRule type="duplicateValues" dxfId="84" priority="27"/>
  </conditionalFormatting>
  <conditionalFormatting sqref="A26">
    <cfRule type="duplicateValues" dxfId="83" priority="26"/>
  </conditionalFormatting>
  <conditionalFormatting sqref="B30:B32 B27:B28">
    <cfRule type="duplicateValues" dxfId="82" priority="60"/>
  </conditionalFormatting>
  <conditionalFormatting sqref="C27:C32">
    <cfRule type="duplicateValues" dxfId="81" priority="62"/>
  </conditionalFormatting>
  <conditionalFormatting sqref="B39">
    <cfRule type="duplicateValues" dxfId="80" priority="21"/>
  </conditionalFormatting>
  <conditionalFormatting sqref="C33">
    <cfRule type="duplicateValues" dxfId="79" priority="20"/>
  </conditionalFormatting>
  <conditionalFormatting sqref="B33">
    <cfRule type="duplicateValues" dxfId="78" priority="19"/>
  </conditionalFormatting>
  <conditionalFormatting sqref="A33">
    <cfRule type="duplicateValues" dxfId="77" priority="18"/>
  </conditionalFormatting>
  <conditionalFormatting sqref="C39:C42 B34:B38">
    <cfRule type="duplicateValues" dxfId="76" priority="23"/>
  </conditionalFormatting>
  <conditionalFormatting sqref="B40:B42">
    <cfRule type="duplicateValues" dxfId="75" priority="63"/>
  </conditionalFormatting>
  <conditionalFormatting sqref="C34:C42">
    <cfRule type="duplicateValues" dxfId="74" priority="17"/>
  </conditionalFormatting>
  <conditionalFormatting sqref="B2">
    <cfRule type="duplicateValues" dxfId="73" priority="16"/>
  </conditionalFormatting>
  <conditionalFormatting sqref="R2:R3">
    <cfRule type="duplicateValues" dxfId="72" priority="15"/>
  </conditionalFormatting>
  <conditionalFormatting sqref="R4:R5">
    <cfRule type="duplicateValues" dxfId="71" priority="14"/>
  </conditionalFormatting>
  <conditionalFormatting sqref="R8:R9">
    <cfRule type="duplicateValues" dxfId="70" priority="13"/>
  </conditionalFormatting>
  <conditionalFormatting sqref="R12:R13">
    <cfRule type="duplicateValues" dxfId="69" priority="12"/>
  </conditionalFormatting>
  <conditionalFormatting sqref="R20:R21">
    <cfRule type="duplicateValues" dxfId="68" priority="11"/>
  </conditionalFormatting>
  <conditionalFormatting sqref="R24:R25">
    <cfRule type="duplicateValues" dxfId="67" priority="10"/>
  </conditionalFormatting>
  <conditionalFormatting sqref="R27:R31">
    <cfRule type="duplicateValues" dxfId="66" priority="9"/>
  </conditionalFormatting>
  <conditionalFormatting sqref="R32">
    <cfRule type="duplicateValues" dxfId="65" priority="8"/>
  </conditionalFormatting>
  <conditionalFormatting sqref="R34:R42">
    <cfRule type="duplicateValues" dxfId="64" priority="2"/>
  </conditionalFormatting>
  <conditionalFormatting sqref="C8:C9">
    <cfRule type="duplicateValues" dxfId="63" priority="1"/>
  </conditionalFormatting>
  <pageMargins left="0.7" right="0.7" top="0.75" bottom="0.75" header="0.3" footer="0.3"/>
  <pageSetup paperSize="9" scale="3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FF00"/>
  </sheetPr>
  <dimension ref="A1:M23"/>
  <sheetViews>
    <sheetView view="pageBreakPreview" topLeftCell="C1" zoomScaleNormal="85" zoomScaleSheetLayoutView="100" workbookViewId="0">
      <selection activeCell="M3" sqref="M3:M4"/>
    </sheetView>
  </sheetViews>
  <sheetFormatPr defaultColWidth="9.140625" defaultRowHeight="11.25" x14ac:dyDescent="0.2"/>
  <cols>
    <col min="1" max="1" width="9.140625" style="191" customWidth="1"/>
    <col min="2" max="2" width="105.85546875" style="191" customWidth="1"/>
    <col min="3" max="3" width="9.140625" style="191" customWidth="1"/>
    <col min="4" max="4" width="16.140625" style="191" customWidth="1"/>
    <col min="5" max="5" width="18.28515625" style="191" customWidth="1"/>
    <col min="6" max="12" width="9.140625" style="191" customWidth="1"/>
    <col min="13" max="13" width="18" style="191" customWidth="1"/>
    <col min="14" max="15" width="9.140625" style="191" customWidth="1"/>
    <col min="16" max="16384" width="9.140625" style="191"/>
  </cols>
  <sheetData>
    <row r="1" spans="1:13" ht="36.75" customHeight="1" thickBot="1" x14ac:dyDescent="0.25">
      <c r="A1" s="272" t="s">
        <v>265</v>
      </c>
      <c r="B1" s="287"/>
      <c r="C1" s="287"/>
      <c r="D1" s="287"/>
      <c r="E1" s="287"/>
      <c r="F1" s="287"/>
      <c r="G1" s="287"/>
      <c r="H1" s="287"/>
      <c r="I1" s="287"/>
      <c r="J1" s="287"/>
      <c r="K1" s="187"/>
      <c r="L1" s="187"/>
      <c r="M1" s="51" t="s">
        <v>17</v>
      </c>
    </row>
    <row r="2" spans="1:13" ht="11.25" customHeight="1" x14ac:dyDescent="0.2">
      <c r="A2" s="274" t="s">
        <v>6</v>
      </c>
      <c r="B2" s="287"/>
      <c r="C2" s="287"/>
      <c r="D2" s="287"/>
      <c r="E2" s="287"/>
      <c r="F2" s="287"/>
      <c r="G2" s="287"/>
      <c r="H2" s="287"/>
      <c r="I2" s="287"/>
      <c r="J2" s="287"/>
      <c r="K2" s="188"/>
      <c r="L2" s="188" t="s">
        <v>18</v>
      </c>
      <c r="M2" s="52">
        <v>44926</v>
      </c>
    </row>
    <row r="3" spans="1:13" x14ac:dyDescent="0.2">
      <c r="A3" s="189"/>
      <c r="B3" s="189"/>
      <c r="C3" s="187"/>
      <c r="D3" s="189"/>
      <c r="E3" s="189"/>
      <c r="F3" s="189"/>
      <c r="G3" s="189"/>
      <c r="H3" s="189"/>
      <c r="I3" s="189"/>
      <c r="J3" s="189"/>
      <c r="K3" s="188"/>
      <c r="L3" s="188"/>
      <c r="M3" s="276"/>
    </row>
    <row r="4" spans="1:13" ht="11.25" customHeight="1" x14ac:dyDescent="0.2">
      <c r="A4" s="189"/>
      <c r="B4" s="189"/>
      <c r="C4" s="189"/>
      <c r="D4" s="189"/>
      <c r="E4" s="189"/>
      <c r="F4" s="189"/>
      <c r="G4" s="189"/>
      <c r="H4" s="189"/>
      <c r="I4" s="189"/>
      <c r="J4" s="189"/>
      <c r="K4" s="277" t="s">
        <v>19</v>
      </c>
      <c r="L4" s="287"/>
      <c r="M4" s="224"/>
    </row>
    <row r="5" spans="1:13" ht="11.25" customHeight="1" x14ac:dyDescent="0.2">
      <c r="A5" s="278" t="s">
        <v>266</v>
      </c>
      <c r="B5" s="287"/>
      <c r="C5" s="287"/>
      <c r="D5" s="287"/>
      <c r="E5" s="287"/>
      <c r="F5" s="287"/>
      <c r="G5" s="287"/>
      <c r="H5" s="287"/>
      <c r="I5" s="287"/>
      <c r="J5" s="287"/>
      <c r="K5" s="188"/>
      <c r="L5" s="188" t="s">
        <v>21</v>
      </c>
      <c r="M5" s="193" t="s">
        <v>14</v>
      </c>
    </row>
    <row r="6" spans="1:13" ht="11.25" customHeight="1" x14ac:dyDescent="0.2">
      <c r="A6" s="275" t="s">
        <v>22</v>
      </c>
      <c r="B6" s="287"/>
      <c r="C6" s="287"/>
      <c r="D6" s="287"/>
      <c r="E6" s="287"/>
      <c r="F6" s="287"/>
      <c r="G6" s="287"/>
      <c r="H6" s="287"/>
      <c r="I6" s="287"/>
      <c r="J6" s="287"/>
      <c r="K6" s="189"/>
      <c r="L6" s="189"/>
      <c r="M6" s="53"/>
    </row>
    <row r="7" spans="1:13" ht="11.25" customHeight="1" x14ac:dyDescent="0.2">
      <c r="A7" s="287"/>
      <c r="B7" s="287"/>
      <c r="C7" s="287"/>
      <c r="D7" s="287"/>
      <c r="E7" s="287"/>
      <c r="F7" s="287"/>
      <c r="G7" s="287"/>
      <c r="H7" s="287"/>
      <c r="I7" s="287"/>
      <c r="J7" s="287"/>
      <c r="K7" s="277" t="s">
        <v>19</v>
      </c>
      <c r="L7" s="287"/>
      <c r="M7" s="54"/>
    </row>
    <row r="8" spans="1:13" ht="11.25" customHeight="1" x14ac:dyDescent="0.2">
      <c r="A8" s="144"/>
      <c r="B8" s="144"/>
      <c r="C8" s="279" t="s">
        <v>23</v>
      </c>
      <c r="D8" s="287"/>
      <c r="E8" s="287"/>
      <c r="F8" s="287"/>
      <c r="G8" s="287"/>
      <c r="H8" s="287"/>
      <c r="I8" s="144"/>
      <c r="J8" s="144"/>
      <c r="K8" s="188"/>
      <c r="L8" s="189"/>
      <c r="M8" s="54"/>
    </row>
    <row r="9" spans="1:13" ht="11.25" customHeight="1" x14ac:dyDescent="0.2">
      <c r="A9" s="280" t="s">
        <v>24</v>
      </c>
      <c r="B9" s="287"/>
      <c r="C9" s="287"/>
      <c r="D9" s="287"/>
      <c r="E9" s="287"/>
      <c r="F9" s="287"/>
      <c r="G9" s="287"/>
      <c r="H9" s="287"/>
      <c r="I9" s="287"/>
      <c r="J9" s="287"/>
      <c r="K9" s="189"/>
      <c r="L9" s="188" t="s">
        <v>25</v>
      </c>
      <c r="M9" s="55" t="s">
        <v>26</v>
      </c>
    </row>
    <row r="10" spans="1:13" ht="11.25" customHeight="1" x14ac:dyDescent="0.2">
      <c r="A10" s="281" t="s">
        <v>27</v>
      </c>
      <c r="B10" s="287"/>
      <c r="C10" s="287"/>
      <c r="D10" s="287"/>
      <c r="E10" s="287"/>
      <c r="F10" s="287"/>
      <c r="G10" s="287"/>
      <c r="H10" s="287"/>
      <c r="I10" s="287"/>
      <c r="J10" s="287"/>
      <c r="K10" s="188"/>
      <c r="L10" s="188"/>
      <c r="M10" s="56"/>
    </row>
    <row r="11" spans="1:13" ht="12" customHeight="1" thickBot="1" x14ac:dyDescent="0.25">
      <c r="A11" s="275" t="s">
        <v>117</v>
      </c>
      <c r="B11" s="287"/>
      <c r="C11" s="287"/>
      <c r="D11" s="282" t="s">
        <v>29</v>
      </c>
      <c r="E11" s="287"/>
      <c r="F11" s="287"/>
      <c r="G11" s="287"/>
      <c r="H11" s="57"/>
      <c r="I11" s="57"/>
      <c r="J11" s="57"/>
      <c r="K11" s="188"/>
      <c r="L11" s="188" t="s">
        <v>30</v>
      </c>
      <c r="M11" s="58">
        <v>383</v>
      </c>
    </row>
    <row r="12" spans="1:13" ht="11.25" customHeight="1" x14ac:dyDescent="0.2">
      <c r="A12" s="275" t="s">
        <v>31</v>
      </c>
      <c r="B12" s="287"/>
      <c r="C12" s="287"/>
      <c r="D12" s="287"/>
      <c r="E12" s="287"/>
      <c r="F12" s="287"/>
      <c r="G12" s="287"/>
      <c r="H12" s="287"/>
      <c r="I12" s="287"/>
      <c r="J12" s="287"/>
      <c r="K12" s="189"/>
      <c r="L12" s="189"/>
      <c r="M12" s="189"/>
    </row>
    <row r="13" spans="1:13" ht="15" customHeight="1" x14ac:dyDescent="0.2">
      <c r="A13" s="59"/>
      <c r="B13" s="59"/>
      <c r="C13" s="59"/>
      <c r="D13" s="59"/>
      <c r="E13" s="59"/>
    </row>
    <row r="14" spans="1:13" ht="20.25" customHeight="1" x14ac:dyDescent="0.2">
      <c r="A14" s="84" t="s">
        <v>103</v>
      </c>
      <c r="B14" s="84" t="s">
        <v>68</v>
      </c>
      <c r="C14" s="84" t="s">
        <v>118</v>
      </c>
      <c r="D14" s="84" t="s">
        <v>106</v>
      </c>
      <c r="E14" s="84" t="s">
        <v>107</v>
      </c>
    </row>
    <row r="15" spans="1:13" x14ac:dyDescent="0.2">
      <c r="A15" s="79" t="s">
        <v>267</v>
      </c>
      <c r="B15" s="80" t="s">
        <v>268</v>
      </c>
      <c r="C15" s="65" t="s">
        <v>61</v>
      </c>
      <c r="D15" s="83">
        <f>Прил_5_2_ПСпецчасть_ТиОЛ_Расчет!H2</f>
        <v>0.13230576441102757</v>
      </c>
      <c r="E15" s="83">
        <f>Прил_5_2_ПСпецчасть_ТиОЛ_Расчет!I2</f>
        <v>0</v>
      </c>
    </row>
    <row r="16" spans="1:13" x14ac:dyDescent="0.2">
      <c r="A16" s="79" t="s">
        <v>269</v>
      </c>
      <c r="B16" s="81" t="s">
        <v>270</v>
      </c>
      <c r="C16" s="65" t="s">
        <v>61</v>
      </c>
      <c r="D16" s="83">
        <f>Прил_5_2_ПСпецчасть_ТиОЛ_Расчет!H6</f>
        <v>0.53721804511278193</v>
      </c>
      <c r="E16" s="83">
        <f>Прил_5_2_ПСпецчасть_ТиОЛ_Расчет!I6</f>
        <v>0</v>
      </c>
    </row>
    <row r="17" spans="1:5" ht="22.5" x14ac:dyDescent="0.2">
      <c r="A17" s="79" t="s">
        <v>271</v>
      </c>
      <c r="B17" s="81" t="s">
        <v>272</v>
      </c>
      <c r="C17" s="63" t="s">
        <v>121</v>
      </c>
      <c r="D17" s="83">
        <f>Прил_5_2_ПСпецчасть_ТиОЛ_Расчет!H10</f>
        <v>72.681704260651628</v>
      </c>
      <c r="E17" s="83">
        <f>Прил_5_2_ПСпецчасть_ТиОЛ_Расчет!I10</f>
        <v>0</v>
      </c>
    </row>
    <row r="18" spans="1:5" ht="20.25" customHeight="1" x14ac:dyDescent="0.2">
      <c r="A18" s="79" t="s">
        <v>273</v>
      </c>
      <c r="B18" s="81" t="s">
        <v>274</v>
      </c>
      <c r="C18" s="63" t="s">
        <v>121</v>
      </c>
      <c r="D18" s="83">
        <f>Прил_5_2_ПСпецчасть_ТиОЛ_Расчет!H15</f>
        <v>517.54385964912285</v>
      </c>
      <c r="E18" s="83">
        <f>Прил_5_2_ПСпецчасть_ТиОЛ_Расчет!I15</f>
        <v>0</v>
      </c>
    </row>
    <row r="19" spans="1:5" ht="20.25" customHeight="1" x14ac:dyDescent="0.2">
      <c r="A19" s="79" t="s">
        <v>275</v>
      </c>
      <c r="B19" s="81" t="s">
        <v>276</v>
      </c>
      <c r="C19" s="65" t="s">
        <v>124</v>
      </c>
      <c r="D19" s="83">
        <f>Прил_5_2_ПСпецчасть_ТиОЛ_Расчет!H24</f>
        <v>5.4407176287051477</v>
      </c>
      <c r="E19" s="83">
        <f>Прил_5_2_ПСпецчасть_ТиОЛ_Расчет!I24</f>
        <v>0</v>
      </c>
    </row>
    <row r="20" spans="1:5" x14ac:dyDescent="0.2">
      <c r="A20" s="79" t="s">
        <v>277</v>
      </c>
      <c r="B20" s="81" t="s">
        <v>278</v>
      </c>
      <c r="C20" s="65" t="s">
        <v>124</v>
      </c>
      <c r="D20" s="83">
        <f>Прил_5_2_ПСпецчасть_ТиОЛ_Расчет!H33</f>
        <v>55.031847133757964</v>
      </c>
      <c r="E20" s="83">
        <f>Прил_5_2_ПСпецчасть_ТиОЛ_Расчет!I33</f>
        <v>0</v>
      </c>
    </row>
    <row r="21" spans="1:5" ht="20.25" customHeight="1" x14ac:dyDescent="0.2">
      <c r="A21" s="79" t="s">
        <v>279</v>
      </c>
      <c r="B21" s="81" t="s">
        <v>280</v>
      </c>
      <c r="C21" s="65" t="s">
        <v>124</v>
      </c>
      <c r="D21" s="83">
        <f>Прил_5_2_ПСпецчасть_ТиОЛ_Расчет!H38</f>
        <v>5.4797191887675503</v>
      </c>
      <c r="E21" s="83">
        <f>Прил_5_2_ПСпецчасть_ТиОЛ_Расчет!I38</f>
        <v>0</v>
      </c>
    </row>
    <row r="22" spans="1:5" ht="20.25" customHeight="1" x14ac:dyDescent="0.2">
      <c r="A22" s="79" t="s">
        <v>281</v>
      </c>
      <c r="B22" s="81" t="s">
        <v>196</v>
      </c>
      <c r="C22" s="63" t="s">
        <v>121</v>
      </c>
      <c r="D22" s="83">
        <f>Прил_5_2_ПСпецчасть_ТиОЛ_Расчет!H50</f>
        <v>2.3809523809523809</v>
      </c>
      <c r="E22" s="83">
        <f>Прил_5_2_ПСпецчасть_ТиОЛ_Расчет!I50</f>
        <v>0</v>
      </c>
    </row>
    <row r="23" spans="1:5" x14ac:dyDescent="0.2">
      <c r="A23" s="59"/>
      <c r="B23" s="59"/>
      <c r="C23" s="59"/>
      <c r="D23" s="59"/>
      <c r="E23" s="59"/>
    </row>
  </sheetData>
  <sheetProtection password="CC53" sheet="1"/>
  <mergeCells count="13">
    <mergeCell ref="A1:J1"/>
    <mergeCell ref="A2:J2"/>
    <mergeCell ref="M3:M4"/>
    <mergeCell ref="K4:L4"/>
    <mergeCell ref="A5:J5"/>
    <mergeCell ref="A11:C11"/>
    <mergeCell ref="D11:G11"/>
    <mergeCell ref="A12:J12"/>
    <mergeCell ref="A6:J7"/>
    <mergeCell ref="K7:L7"/>
    <mergeCell ref="C8:H8"/>
    <mergeCell ref="A9:J9"/>
    <mergeCell ref="A10:J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Титул</vt:lpstr>
      <vt:lpstr>Прил_ПР_Минобрнауки</vt:lpstr>
      <vt:lpstr>Прил_ПР_Минцифра</vt:lpstr>
      <vt:lpstr>Прил_ПР_Расчет</vt:lpstr>
      <vt:lpstr>Прил_ПЭ_Базовая часть</vt:lpstr>
      <vt:lpstr>Прил_ПЭ_Базовая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lpstr>'Прил_ПЭ_Базовая часть_Расчет'!Область_печати</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user</cp:lastModifiedBy>
  <cp:lastPrinted>2022-11-17T10:39:12Z</cp:lastPrinted>
  <dcterms:created xsi:type="dcterms:W3CDTF">2021-07-20T12:58:17Z</dcterms:created>
  <dcterms:modified xsi:type="dcterms:W3CDTF">2023-02-16T14:21:47Z</dcterms:modified>
</cp:coreProperties>
</file>